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231" sheetId="2" r:id="rId2"/>
    <sheet name="PS-232" sheetId="3" r:id="rId3"/>
    <sheet name="PS-233" sheetId="4" r:id="rId4"/>
    <sheet name="PS-234" sheetId="5" r:id="rId5"/>
    <sheet name="PS-235" sheetId="6" r:id="rId6"/>
    <sheet name="PS-236" sheetId="7" r:id="rId7"/>
    <sheet name="PS-237,238" sheetId="8" r:id="rId8"/>
    <sheet name="E.2. 1." sheetId="9" r:id="rId9"/>
    <sheet name="E.2. 1.1" sheetId="10" r:id="rId10"/>
    <sheet name="E.2. 6" sheetId="11" r:id="rId11"/>
    <sheet name="E.2. 7" sheetId="12" r:id="rId12"/>
    <sheet name="E.2. 8" sheetId="13" r:id="rId13"/>
    <sheet name="E.2.11" sheetId="14" r:id="rId14"/>
    <sheet name="E.2.12" sheetId="15" r:id="rId15"/>
    <sheet name="E.2.15" sheetId="16" r:id="rId16"/>
    <sheet name="E.3.8.1" sheetId="17" r:id="rId17"/>
    <sheet name="E.3.8.11" sheetId="18" r:id="rId18"/>
    <sheet name="E.3.8.6" sheetId="19" r:id="rId19"/>
    <sheet name="ON" sheetId="20" r:id="rId20"/>
    <sheet name="SO 90-90" sheetId="21" r:id="rId21"/>
    <sheet name="SO 98-98" sheetId="22" r:id="rId22"/>
  </sheets>
  <definedNames/>
  <calcPr/>
  <webPublishing/>
</workbook>
</file>

<file path=xl/sharedStrings.xml><?xml version="1.0" encoding="utf-8"?>
<sst xmlns="http://schemas.openxmlformats.org/spreadsheetml/2006/main" count="26416" uniqueCount="4941">
  <si>
    <t>Aspe</t>
  </si>
  <si>
    <t>Rekapitulace ceny</t>
  </si>
  <si>
    <t>VV_ASPE</t>
  </si>
  <si>
    <t>Světlá nad Sázavou ON - rekonstrukce</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</si>
  <si>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</si>
  <si>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</si>
  <si>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</si>
  <si>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</si>
  <si>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</si>
  <si>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</si>
  <si>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</si>
  <si>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</si>
  <si>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</si>
  <si>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</si>
  <si>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</si>
  <si>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</si>
  <si>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PS-231</t>
  </si>
  <si>
    <t>Rozhlas pro cestující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</si>
  <si>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</si>
  <si>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</si>
  <si>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</si>
  <si>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</si>
  <si>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</si>
  <si>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</si>
  <si>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</si>
  <si>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</si>
  <si>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</si>
  <si>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</si>
  <si>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</si>
  <si>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</si>
  <si>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</si>
  <si>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</si>
  <si>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</si>
  <si>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</si>
  <si>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</si>
  <si>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</si>
  <si>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</si>
  <si>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</si>
  <si>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</si>
  <si>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</si>
  <si>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</si>
  <si>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</si>
  <si>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</si>
  <si>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</si>
  <si>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</si>
  <si>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</si>
  <si>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PS-231</t>
  </si>
  <si>
    <t>SD</t>
  </si>
  <si>
    <t>M</t>
  </si>
  <si>
    <t>Práce a dodávky M</t>
  </si>
  <si>
    <t>P</t>
  </si>
  <si>
    <t>1</t>
  </si>
  <si>
    <t>75L18X</t>
  </si>
  <si>
    <t>REPRODUKTOR VNITŘNÍ - MONTÁŽ</t>
  </si>
  <si>
    <t>KS</t>
  </si>
  <si>
    <t>OTSKP 2021</t>
  </si>
  <si>
    <t>PP</t>
  </si>
  <si>
    <t>VV</t>
  </si>
  <si>
    <t>TS</t>
  </si>
  <si>
    <t>R231-001</t>
  </si>
  <si>
    <t>Reproduktor, vnitřní, antivandal provedení, do 6W, skříňkový</t>
  </si>
  <si>
    <t>R-položka</t>
  </si>
  <si>
    <t>R231-010</t>
  </si>
  <si>
    <t>Vytyčení sítí v místě výkopu</t>
  </si>
  <si>
    <t>4</t>
  </si>
  <si>
    <t>R231-011</t>
  </si>
  <si>
    <t>Vybudování výkopu - kyneta hl.60cm, pískové lože, záshoz, výstrařná fólie, krytí cihlou nadél</t>
  </si>
  <si>
    <t>bm</t>
  </si>
  <si>
    <t>5</t>
  </si>
  <si>
    <t>R231-012</t>
  </si>
  <si>
    <t>Oživení</t>
  </si>
  <si>
    <t>HOD</t>
  </si>
  <si>
    <t>R231-013</t>
  </si>
  <si>
    <t>Výchozí i závěrečná revize</t>
  </si>
  <si>
    <t>7</t>
  </si>
  <si>
    <t>R231-014</t>
  </si>
  <si>
    <t>Výstup kabelem na stávající reproduktorový stožár - kovová instal trubka - atyp řešení</t>
  </si>
  <si>
    <t>8</t>
  </si>
  <si>
    <t>R231-015</t>
  </si>
  <si>
    <t>Drobný montážní materiál</t>
  </si>
  <si>
    <t>9</t>
  </si>
  <si>
    <t>75L1B2</t>
  </si>
  <si>
    <t>ZKOUŠENÍ, NASTAVENÍ A UVEDENÍ ROZHLASOVÉHO ZAŘÍZENÍ DO PROVOZU</t>
  </si>
  <si>
    <t>KPL</t>
  </si>
  <si>
    <t>10</t>
  </si>
  <si>
    <t>R231-017</t>
  </si>
  <si>
    <t>Měření srozumitelnosti dle ČSN EN60849</t>
  </si>
  <si>
    <t>11</t>
  </si>
  <si>
    <t>75L1B1</t>
  </si>
  <si>
    <t>ZKOUŠENÍ, NASTAVENÍ HLASITOSTI ROZHLASOVÉHO ZAŘÍZENÍ</t>
  </si>
  <si>
    <t>12</t>
  </si>
  <si>
    <t>R231-003</t>
  </si>
  <si>
    <t>Reproduktor, venkovní, reentrantní, antivandal provedení, do 30W, ABS, včetně konzol pro montáž</t>
  </si>
  <si>
    <t>13</t>
  </si>
  <si>
    <t>75L178</t>
  </si>
  <si>
    <t>REPRODUKTOR VENKOVNÍ - MONTÁŽ</t>
  </si>
  <si>
    <t>14</t>
  </si>
  <si>
    <t>R231-005</t>
  </si>
  <si>
    <t>Kabel CYKY3x1,5</t>
  </si>
  <si>
    <t>15</t>
  </si>
  <si>
    <t>R231-006</t>
  </si>
  <si>
    <t>Montáž kabelu pod om.</t>
  </si>
  <si>
    <t>16</t>
  </si>
  <si>
    <t>R231-007</t>
  </si>
  <si>
    <t>Kabel CYKY3x4</t>
  </si>
  <si>
    <t>17</t>
  </si>
  <si>
    <t>R231-008</t>
  </si>
  <si>
    <t>Montáž kabelu do výkopu</t>
  </si>
  <si>
    <t>18</t>
  </si>
  <si>
    <t>R231-009</t>
  </si>
  <si>
    <t>Chránička - výstup z objektu, s=70mm</t>
  </si>
  <si>
    <t xml:space="preserve">  PS-232</t>
  </si>
  <si>
    <t>Informační systém  a systém jednotného času</t>
  </si>
  <si>
    <t>PS-232</t>
  </si>
  <si>
    <t>R232-001</t>
  </si>
  <si>
    <t>Matiční hodiny řízené DCF signálem, jako zdroj pro hodiny se vteřinovou ručičkou</t>
  </si>
  <si>
    <t>R232-002</t>
  </si>
  <si>
    <t>Podružné hodiny jednotného času, vnitřní, kovové, 30cm, vteřinová ručička</t>
  </si>
  <si>
    <t>R232-003</t>
  </si>
  <si>
    <t>Montáž hodin vnitřních</t>
  </si>
  <si>
    <t>R232-004</t>
  </si>
  <si>
    <t>Podružné hodiny jednotného času, venkovní jednostranné 40cm</t>
  </si>
  <si>
    <t>R232-005</t>
  </si>
  <si>
    <t>Podružné hodiny jednotného času, venkovní, antivandal provedení, oboustranné s možností prosvícení, 40cm včetně konzoly, vteřinová ručička</t>
  </si>
  <si>
    <t>R232-006</t>
  </si>
  <si>
    <t>Montáž hodin venkovních</t>
  </si>
  <si>
    <t>R232-007</t>
  </si>
  <si>
    <t>Kabel CYKY2x1,5 \(kabel upřesnit dle vytendrovaného zařízení)</t>
  </si>
  <si>
    <t>R232-008</t>
  </si>
  <si>
    <t>R232-009</t>
  </si>
  <si>
    <t>Oživení, zkušební provoz - hodiny jednotného času</t>
  </si>
  <si>
    <t>R232-010</t>
  </si>
  <si>
    <t>Výchozí a závěrečná revize - hodiny jednotného času</t>
  </si>
  <si>
    <t>R232-011</t>
  </si>
  <si>
    <t>Úprava přívodu 230V pro mateční hodiny, i pro podružné hodiny</t>
  </si>
  <si>
    <t>R232-012</t>
  </si>
  <si>
    <t>Drobný montážní materiál - hodiny jednotného času</t>
  </si>
  <si>
    <t>75L32Y</t>
  </si>
  <si>
    <t>ODJEZDOVÁ NEBO PŘÍJEZDOVÁ TABULE IS - DEMONTÁŽ</t>
  </si>
  <si>
    <t>KUS</t>
  </si>
  <si>
    <t>R232-015</t>
  </si>
  <si>
    <t>Úprava přívodu 230V - displej</t>
  </si>
  <si>
    <t>R232-016</t>
  </si>
  <si>
    <t>Dodávka nového displeje, stejného rozměru jako je displej stávající, včetně LAN rozhraní, antivandal větrané skříně do interieru vč. hlasového modulu (v souladu</t>
  </si>
  <si>
    <t>Dodávka nového displeje, stejného rozměru jako je displej stávající, včetně LAN rozhraní, antivandal větrané skříně do interieru vč. hlasového modulu (v souladu směrnice SŽDC č. 118)</t>
  </si>
  <si>
    <t>75L32X</t>
  </si>
  <si>
    <t>ODJEZDOVÁ NEBO PŘÍJEZDOVÁ TABULE IS - MONTÁŽ</t>
  </si>
  <si>
    <t>R232-018</t>
  </si>
  <si>
    <t>Drobný montážní materiál - displej</t>
  </si>
  <si>
    <t xml:space="preserve">  PS-233</t>
  </si>
  <si>
    <t>Hlasový informační majáček</t>
  </si>
  <si>
    <t>PS-233</t>
  </si>
  <si>
    <t>R233-001</t>
  </si>
  <si>
    <t>Orientační hlasový majáček - dodávka</t>
  </si>
  <si>
    <t>R233-002</t>
  </si>
  <si>
    <t>Fráze pro OHM - profesionální nahrávka</t>
  </si>
  <si>
    <t>R233-003</t>
  </si>
  <si>
    <t>Úprava přívodu 230V</t>
  </si>
  <si>
    <t>R233-004</t>
  </si>
  <si>
    <t>R233-005</t>
  </si>
  <si>
    <t>Dodávka ovládacího tlačítka včetně baterie pro ověření funkčnosti zařízení</t>
  </si>
  <si>
    <t>D.4</t>
  </si>
  <si>
    <t>Ostatní technologická zařízení</t>
  </si>
  <si>
    <t xml:space="preserve">  PS-234</t>
  </si>
  <si>
    <t>Kamerový systém včetně samostatné kabeláže</t>
  </si>
  <si>
    <t>PS-234</t>
  </si>
  <si>
    <t>75JB4X</t>
  </si>
  <si>
    <t>DATOVÝ ROZVADĚČ 19" 800X800 - MONTÁŽ</t>
  </si>
  <si>
    <t>75JB43</t>
  </si>
  <si>
    <t>DATOVÝ ROZVADĚČ 19" 800X800 DO 47 U</t>
  </si>
  <si>
    <t>R234-003</t>
  </si>
  <si>
    <t>19' rozvodný panel 6x220V-3m s vaničkou 1,5U ,dětská a přepěťová ochrana, pro patrový rack</t>
  </si>
  <si>
    <t>R234-004</t>
  </si>
  <si>
    <t>Panel 1U, 24 port, UTP kat 5e</t>
  </si>
  <si>
    <t>R234-005</t>
  </si>
  <si>
    <t>Panel 1U,optický, vybaven pro zakončení dvou vlákem</t>
  </si>
  <si>
    <t>R234-006</t>
  </si>
  <si>
    <t>Organizér 1U</t>
  </si>
  <si>
    <t>R234-007</t>
  </si>
  <si>
    <t>Montáž panelu</t>
  </si>
  <si>
    <t>R234-008</t>
  </si>
  <si>
    <t>MONT DVOJZÁSUVKY UTP 2xRJ</t>
  </si>
  <si>
    <t>R234-009</t>
  </si>
  <si>
    <t>Dvojzásuvka 2xRJ45 CAT5e UTP (dodávka)</t>
  </si>
  <si>
    <t>R234-010</t>
  </si>
  <si>
    <t>UKONČENÍ - FORMA NA KABELU UTP</t>
  </si>
  <si>
    <t>R234-011</t>
  </si>
  <si>
    <t>MĚŘENÍ 1 KABELU CAT5e ,VYHOT. PROTOKOLU</t>
  </si>
  <si>
    <t>220260025.R</t>
  </si>
  <si>
    <t>Montáž krabice včetně upevnění krabice, vytvoření potřebných otvorů pro trubky, vodiče, zavíčkování typu KO, KP, KR, KT pod omítku s vysekáním lůžka</t>
  </si>
  <si>
    <t>R742-200008</t>
  </si>
  <si>
    <t>Krabice KO 68 vč. víčka</t>
  </si>
  <si>
    <t>Krabice KO 68 vč. výčka</t>
  </si>
  <si>
    <t>R234-013</t>
  </si>
  <si>
    <t>Trubka instalační pod omítkou, na povrch 23-36mm</t>
  </si>
  <si>
    <t>R234-014</t>
  </si>
  <si>
    <t>Vodič v trubkovodu AY 2,5</t>
  </si>
  <si>
    <t>R234-015</t>
  </si>
  <si>
    <t>AY 2,5 B</t>
  </si>
  <si>
    <t>R234-016</t>
  </si>
  <si>
    <t>Kabel UTP cat5e dodávka</t>
  </si>
  <si>
    <t>R234-017</t>
  </si>
  <si>
    <t>Kabel UTP cat5e montáž do trubek</t>
  </si>
  <si>
    <t>19</t>
  </si>
  <si>
    <t>R234-018</t>
  </si>
  <si>
    <t>Práce v rozvaděči rack</t>
  </si>
  <si>
    <t>20</t>
  </si>
  <si>
    <t>R234-019</t>
  </si>
  <si>
    <t>Oživení, instalace, zaškolení, zkušební provoz</t>
  </si>
  <si>
    <t>21</t>
  </si>
  <si>
    <t>R234-020</t>
  </si>
  <si>
    <t>22</t>
  </si>
  <si>
    <t>R234-021</t>
  </si>
  <si>
    <t>Kamera, min. 4Mpix, kompaktní, design ball, přísvit 30m, PoE IP provedení, kompaktní IP66</t>
  </si>
  <si>
    <t>23</t>
  </si>
  <si>
    <t>R234-022</t>
  </si>
  <si>
    <t>Kamerová zkouška den/noc</t>
  </si>
  <si>
    <t>24</t>
  </si>
  <si>
    <t>R234-023</t>
  </si>
  <si>
    <t>Montáž kamery (kabeláž je v první kapitole)</t>
  </si>
  <si>
    <t>25</t>
  </si>
  <si>
    <t>R234-024</t>
  </si>
  <si>
    <t>Záznam - DVR, 16 vstupů, podpora až 6MP, HDMI 4K, Audio, I/O, H.265</t>
  </si>
  <si>
    <t>26</t>
  </si>
  <si>
    <t>R234-025</t>
  </si>
  <si>
    <t>HDD 4TB</t>
  </si>
  <si>
    <t>27</t>
  </si>
  <si>
    <t>R234-026</t>
  </si>
  <si>
    <t>Switch 24-Port Gigabit PoE+ unmanaged switch</t>
  </si>
  <si>
    <t>28</t>
  </si>
  <si>
    <t>R234-027</t>
  </si>
  <si>
    <t>Box IP65, kazeta ukončení optiky, průmyslový switch 1000BaseT, vestavěné přepěťové ochrany na všech portech, včetně zálohovaného zdroje , 4 PoE porty 1G, uzamyk</t>
  </si>
  <si>
    <t>Box IP65, kazeta ukončení optiky, průmyslový switch 1000BaseT, vestavěné přepěťové ochrany na všech portech, včetně zálohovaného zdroje , 4 PoE porty 1G, uzamykatelný, antivandal, dveřní kontakty vyvedení do PTZT, DDTS</t>
  </si>
  <si>
    <t>29</t>
  </si>
  <si>
    <t>R234-028</t>
  </si>
  <si>
    <t>Převodník metalika/optika 1G včetně patchcordů</t>
  </si>
  <si>
    <t>PÁR</t>
  </si>
  <si>
    <t>30</t>
  </si>
  <si>
    <t>R234-029</t>
  </si>
  <si>
    <t>Optický kabel 8vl.SM, D+M</t>
  </si>
  <si>
    <t>31</t>
  </si>
  <si>
    <t>R234-030</t>
  </si>
  <si>
    <t>HDPE40 pro OK, D+M</t>
  </si>
  <si>
    <t>M.J.</t>
  </si>
  <si>
    <t>32</t>
  </si>
  <si>
    <t>R234-031</t>
  </si>
  <si>
    <t>Kabel JYSTY2x0,8 pro zapojení dveřního kontaktu do PTZS, D+M</t>
  </si>
  <si>
    <t>33</t>
  </si>
  <si>
    <t>R234-032</t>
  </si>
  <si>
    <t>Oživení, zaškolení obsluhy</t>
  </si>
  <si>
    <t>34</t>
  </si>
  <si>
    <t>R234-033</t>
  </si>
  <si>
    <t>Drobný nespecifikovaný montážní materiál</t>
  </si>
  <si>
    <t>35</t>
  </si>
  <si>
    <t>R234-034</t>
  </si>
  <si>
    <t>Výpomoc investorovi - projednání nainstalovaného CCTV systému s ÚOOÚ, včetně přípravy nutné dokumentace</t>
  </si>
  <si>
    <t>36</t>
  </si>
  <si>
    <t>R234-035</t>
  </si>
  <si>
    <t>PC s monitorem 27 palců, aktuální OS, SD disk, s nainstalovaným SW pro obsluhu DVR zařízení (instalovat do racku) pro následné dohledání události, včetně potřeb</t>
  </si>
  <si>
    <t>PC s monitorem 27 palců, aktuální OS, SD disk, s nainstalovaným SW pro obsluhu DVR zařízení (instalovat do racku) pro následné dohledání události, včetně potřebného výsuvu pro klávesnici a včetně potřebné police.</t>
  </si>
  <si>
    <t>37</t>
  </si>
  <si>
    <t>R234-036</t>
  </si>
  <si>
    <t>SW práce - integrace do DDTS</t>
  </si>
  <si>
    <t xml:space="preserve">  PS-235</t>
  </si>
  <si>
    <t>Strukturovaná kabeláž Sprava železnic spravovaná firmou ČD Telematika</t>
  </si>
  <si>
    <t>PS-235</t>
  </si>
  <si>
    <t>R235-003</t>
  </si>
  <si>
    <t>19' rozvodný panel 6x220V-3m s vaničkou 1,5U ,dětská a přepěťová ochrana, por patrový rack</t>
  </si>
  <si>
    <t>R235-004</t>
  </si>
  <si>
    <t>R235-005</t>
  </si>
  <si>
    <t>R235-006</t>
  </si>
  <si>
    <t>742330042</t>
  </si>
  <si>
    <t>Montáž strukturované kabeláže zásuvek datových pod omítku, do nábytku, do parapetního žlabu nebo podlahové krabice dvouzásuvky</t>
  </si>
  <si>
    <t>R235-008</t>
  </si>
  <si>
    <t>R235-009</t>
  </si>
  <si>
    <t>R235-010</t>
  </si>
  <si>
    <t>R235-012</t>
  </si>
  <si>
    <t>R235-013</t>
  </si>
  <si>
    <t>R235-014</t>
  </si>
  <si>
    <t>R235-015</t>
  </si>
  <si>
    <t>R235-016</t>
  </si>
  <si>
    <t>R235-017</t>
  </si>
  <si>
    <t>R235-018</t>
  </si>
  <si>
    <t>R235-019</t>
  </si>
  <si>
    <t>R235-020</t>
  </si>
  <si>
    <t>R235-021</t>
  </si>
  <si>
    <t>R235-022</t>
  </si>
  <si>
    <t>Výpomoc investorovi - projednání nainstalovaného SSV systému s ÚOOÚ, včetně přípravy nutné dokumentace</t>
  </si>
  <si>
    <t>R235-023</t>
  </si>
  <si>
    <t>Přeložení zařízení ze stojanové řady u okna do sousední stojanové řady, demontáž stojanové řady u okna a likvidace</t>
  </si>
  <si>
    <t xml:space="preserve">  PS-236</t>
  </si>
  <si>
    <t>Signalizace z hygienického zařízení pro OOSPO</t>
  </si>
  <si>
    <t>PS-236</t>
  </si>
  <si>
    <t>R236-001</t>
  </si>
  <si>
    <t>SET - alarm WC komplet pro jedno WC, dvě volací tlačítka ve WC, 3x signalizační svítidlo (čekárna, prodejna jízdenek, DOK)</t>
  </si>
  <si>
    <t>R236-002</t>
  </si>
  <si>
    <t>SET - montáž kompletu</t>
  </si>
  <si>
    <t>220260025</t>
  </si>
  <si>
    <t>R236-004</t>
  </si>
  <si>
    <t>Trubka instalační pod omítkou na povrch 23-36mm</t>
  </si>
  <si>
    <t>R236-005</t>
  </si>
  <si>
    <t>Vodič v trubkovodu AY 2,5 protahovací</t>
  </si>
  <si>
    <t>R236-006</t>
  </si>
  <si>
    <t>R236-007</t>
  </si>
  <si>
    <t>JYTY7x1</t>
  </si>
  <si>
    <t>R236-008</t>
  </si>
  <si>
    <t>INSTALACE KABELU JYTY</t>
  </si>
  <si>
    <t>R236-009</t>
  </si>
  <si>
    <t>R236-010</t>
  </si>
  <si>
    <t>R236-011</t>
  </si>
  <si>
    <t xml:space="preserve">  PS-237,238</t>
  </si>
  <si>
    <t>Poplachový zabezpečovací a tísňový systém, Elektronický systém kontroly vstupu</t>
  </si>
  <si>
    <t>PS-237,238</t>
  </si>
  <si>
    <t>R237-001</t>
  </si>
  <si>
    <t>Ústředna se zdrojem 4A v kovovém krytu ( 420 x 390 x 170 ), s prostorem pro AKU 40Ah, 1 x linka/30 adres, 1 x ASSET8, 2 x relé, 2 x ETHERNET, NBÚ - 3</t>
  </si>
  <si>
    <t>R237-002</t>
  </si>
  <si>
    <t>Montáž ústředny</t>
  </si>
  <si>
    <t>R237-003</t>
  </si>
  <si>
    <t>Akumulátor 12V/26Ah</t>
  </si>
  <si>
    <t>R237-004</t>
  </si>
  <si>
    <t>Akku montáž</t>
  </si>
  <si>
    <t>R237-005</t>
  </si>
  <si>
    <t>Modul 4x relé (max zatížení kontaktů 1A/60V)</t>
  </si>
  <si>
    <t>R237-006</t>
  </si>
  <si>
    <t>Modul montáž</t>
  </si>
  <si>
    <t>R237-007</t>
  </si>
  <si>
    <t>6.20 Sběrnicový modul PZTS/SKV v krytu, 6x trojitě vyvážený vstup, 2x relé (max. zatížení kontaktů 3A/60V) na desce, 4 x výstup pro připojení výstupní karty, 2x</t>
  </si>
  <si>
    <t>6.20 Sběrnicový modul PZTS/SKV v krytu, 6x trojitě vyvážený vstup, 2x relé (max. zatížení kontaktů 3A/60V) na desce, 4 x výstup pro připojení výstupní karty, 2x Wiegand, 2x RS232 (umožňuje připojit celkem dvě čtečky)</t>
  </si>
  <si>
    <t>R237-008</t>
  </si>
  <si>
    <t>6.20 montáž</t>
  </si>
  <si>
    <t>R237-009</t>
  </si>
  <si>
    <t>8 Sběrnicový modul PZTS v krytu, 8x trojitě vyvážený vstup, 8x výstup pro připojení výstupní karty (relé nebo otevřený kolektor)</t>
  </si>
  <si>
    <t>R237-010</t>
  </si>
  <si>
    <t>Koncentrátor montáž</t>
  </si>
  <si>
    <t>R237-011</t>
  </si>
  <si>
    <t>Klávesnice pro ovládání PZTS, bílá, dvouřádkový LCD displej, podsvícená dotyková klávesnice, čtečka bezkontaktních karet Mifare Classic a Mifare Desfire</t>
  </si>
  <si>
    <t>R237-012</t>
  </si>
  <si>
    <t>Klávesnice montáž</t>
  </si>
  <si>
    <t>R237-013</t>
  </si>
  <si>
    <t>Bezkontakt.čtečka (podpora SIO), s klávesnicí</t>
  </si>
  <si>
    <t>R237-014</t>
  </si>
  <si>
    <t>Čtečka montáž</t>
  </si>
  <si>
    <t>R237-015</t>
  </si>
  <si>
    <t>Elmech. zámek – dodávka</t>
  </si>
  <si>
    <t>R237-016</t>
  </si>
  <si>
    <t>Připojení el zámku</t>
  </si>
  <si>
    <t>R237-017</t>
  </si>
  <si>
    <t>Dvojitý napájecí zdroj PWR-533 v kovovém krytu pro AKU 70 Ah - výstupy 1x 5A, 1x 3A , samostatný měnič pro dobíjení AKU max 2A. Celkový trvalý odběr včetně dobí</t>
  </si>
  <si>
    <t>Dvojitý napájecí zdroj PWR-533 v kovovém krytu pro AKU 70 Ah - výstupy 1x 5A, 1x 3A , samostatný měnič pro dobíjení AKU max 2A. Celkový trvalý odběr včetně dobíjení akumulátoru max. 7 A</t>
  </si>
  <si>
    <t>R237-018</t>
  </si>
  <si>
    <t>Zdroj montáž</t>
  </si>
  <si>
    <t>R237-019</t>
  </si>
  <si>
    <t>Akumulátor 12V/65Ah</t>
  </si>
  <si>
    <t>R237-020</t>
  </si>
  <si>
    <t>R237-021</t>
  </si>
  <si>
    <t>Elegantní venkovní piezo-siréna s nízkym odběrem a vestavěným Ni-MH akumulátorem</t>
  </si>
  <si>
    <t>R237-022</t>
  </si>
  <si>
    <t>Siréna montáž</t>
  </si>
  <si>
    <t>R237-023</t>
  </si>
  <si>
    <t>Duální detektor s dosahem 15m a vestavěnými EOL rezistory</t>
  </si>
  <si>
    <t>R237-024</t>
  </si>
  <si>
    <t>Detektor montáž</t>
  </si>
  <si>
    <t>R237-025</t>
  </si>
  <si>
    <t>Duální stropní detektor, EOL rezistory, AM, dosah 9m</t>
  </si>
  <si>
    <t>R237-026</t>
  </si>
  <si>
    <t>R237-027</t>
  </si>
  <si>
    <t>FG1625TAS Detektor tříštění skla s dosahem až 7,6m i pro skla s fóliemi</t>
  </si>
  <si>
    <t>R237-028</t>
  </si>
  <si>
    <t>R237-029</t>
  </si>
  <si>
    <t>MAS203 MG kontakt čtyřdrátový s pracovní mezerou 25mm</t>
  </si>
  <si>
    <t>R237-030</t>
  </si>
  <si>
    <t>R237-031</t>
  </si>
  <si>
    <t>RKZ111 Plastová nízká propojovací krabice, 7+1 pájecích svorek</t>
  </si>
  <si>
    <t>R237-032</t>
  </si>
  <si>
    <t>Připojení ústředny ASSET do SW ASSET Server (Praha)</t>
  </si>
  <si>
    <t>R237-033</t>
  </si>
  <si>
    <t>Zřízení přívodu 230V včetně úpravy rozvaděče</t>
  </si>
  <si>
    <t>R237-034</t>
  </si>
  <si>
    <t>SW ASSET Client - licence pro 1 stanici Asset klient</t>
  </si>
  <si>
    <t>R237-035</t>
  </si>
  <si>
    <t>Programování a oživení systému</t>
  </si>
  <si>
    <t>R237-036</t>
  </si>
  <si>
    <t>Výchozí revize a funkční zkoušky systému</t>
  </si>
  <si>
    <t>R237-037</t>
  </si>
  <si>
    <t>Proškolení obsluhy</t>
  </si>
  <si>
    <t>38</t>
  </si>
  <si>
    <t>R237-038</t>
  </si>
  <si>
    <t>Krabice KO 68 pod omítku vč. vysekání lůžka</t>
  </si>
  <si>
    <t>39</t>
  </si>
  <si>
    <t>R237-039</t>
  </si>
  <si>
    <t>40</t>
  </si>
  <si>
    <t>R237-040</t>
  </si>
  <si>
    <t>41</t>
  </si>
  <si>
    <t>R237-041</t>
  </si>
  <si>
    <t>AY 2,5 B protahovací</t>
  </si>
  <si>
    <t>42</t>
  </si>
  <si>
    <t>R237-042</t>
  </si>
  <si>
    <t>Kabel FTP cat5e dodávka</t>
  </si>
  <si>
    <t>43</t>
  </si>
  <si>
    <t>R237-043</t>
  </si>
  <si>
    <t>Kabel 6x0,5 stíněný</t>
  </si>
  <si>
    <t>44</t>
  </si>
  <si>
    <t>R237-044</t>
  </si>
  <si>
    <t>8 x 0,22 mm2 + 2 x 0,5 mm</t>
  </si>
  <si>
    <t>45</t>
  </si>
  <si>
    <t>R237-045</t>
  </si>
  <si>
    <t>CYSY2x1,5</t>
  </si>
  <si>
    <t>46</t>
  </si>
  <si>
    <t>R237-046</t>
  </si>
  <si>
    <t>Kabel montáž do trubek</t>
  </si>
  <si>
    <t>47</t>
  </si>
  <si>
    <t>R237-047</t>
  </si>
  <si>
    <t>Časový programovatelný automat, do racku na DIN, s kalendářem, pro ovládání posuvných dveří do vestibulu. S možností přístupu po ethernetu. D+M (PLC)</t>
  </si>
  <si>
    <t>48</t>
  </si>
  <si>
    <t>R237-048</t>
  </si>
  <si>
    <t>49</t>
  </si>
  <si>
    <t>R237-049</t>
  </si>
  <si>
    <t>50</t>
  </si>
  <si>
    <t>R237-050</t>
  </si>
  <si>
    <t>51</t>
  </si>
  <si>
    <t>R237-051</t>
  </si>
  <si>
    <t>52</t>
  </si>
  <si>
    <t>R237-052</t>
  </si>
  <si>
    <t>53</t>
  </si>
  <si>
    <t>R237-053</t>
  </si>
  <si>
    <t>54</t>
  </si>
  <si>
    <t>R237-054</t>
  </si>
  <si>
    <t>Zdroj pro zámek a PLC, 24V-2A, zálohovaný, včetně krabice a baterie</t>
  </si>
  <si>
    <t>55</t>
  </si>
  <si>
    <t>R237-055</t>
  </si>
  <si>
    <t>Dveřní zámek samozamykací, elektromechanický, včetně prostupu z křídla do zárubně, fail-safe režim, pro požární dveře (paniková funkce)</t>
  </si>
  <si>
    <t>56</t>
  </si>
  <si>
    <t>R237-056</t>
  </si>
  <si>
    <t>Oživení, instalace, zaškolení, zkušební provoz, SW práce v PLC</t>
  </si>
  <si>
    <t>KOD</t>
  </si>
  <si>
    <t>57</t>
  </si>
  <si>
    <t>R237-057</t>
  </si>
  <si>
    <t>SOUBOR</t>
  </si>
  <si>
    <t>E.2</t>
  </si>
  <si>
    <t>Rekonstrukce výpravní budovy</t>
  </si>
  <si>
    <t xml:space="preserve">  E.2. 1.</t>
  </si>
  <si>
    <t>Stavební část</t>
  </si>
  <si>
    <t>E.2. 1.</t>
  </si>
  <si>
    <t>Zemní práce</t>
  </si>
  <si>
    <t>113106123</t>
  </si>
  <si>
    <t>Rozebrání dlažeb komunikací pro pěší s přemístěním hmot na skládku na vzdálenost do 3 m nebo s naložením na dopravní prostředek s ložem z kameniva nebo živice a</t>
  </si>
  <si>
    <t>M2</t>
  </si>
  <si>
    <t>CS ÚRS 2022 01</t>
  </si>
  <si>
    <t>Rozebrání dlažeb komunikací pro pěší s přemístěním hmot na skládku na vzdálenost do 3 m nebo s naložením na dopravní prostředek s ložem z kameniva nebo živice a s jakoukoliv výplní spár ručně ze zámkové dlažby</t>
  </si>
  <si>
    <t>SC01:557.52+13.40+15.38=586.300 [A] 
SC02:6=6.000 [B] 
okapový chodník:11.2*0.5=5.600 [C] 
Celkem: A+B+C=597.900 [D]</t>
  </si>
  <si>
    <t>113107123</t>
  </si>
  <si>
    <t>Odstranění podkladů nebo krytů ručně s přemístěním hmot na skládku na vzdálenost do 3 m nebo s naložením na dopravní prostředek z kameniva hrubého drceného, o t</t>
  </si>
  <si>
    <t>Odstranění podkladů nebo krytů ručně s přemístěním hmot na skládku na vzdálenost do 3 m nebo s naložením na dopravní prostředek z kameniva hrubého drceného, o tl. vrstvy přes 200 do 300 mm</t>
  </si>
  <si>
    <t>SC01:557.52+13.40+15.38=586.300 [A] 
SC02:6=6.000 [B] 
Celkem: A+B=592.300 [C]</t>
  </si>
  <si>
    <t>113202111</t>
  </si>
  <si>
    <t>Vytrhání obrub s vybouráním lože, s přemístěním hmot na skládku na vzdálenost do 3 m nebo s naložením na dopravní prostředek z krajníků nebo obrubníků stojatých</t>
  </si>
  <si>
    <t>15.8+13.4+7.3=36.500 [A]</t>
  </si>
  <si>
    <t>119001403</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</si>
  <si>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</si>
  <si>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500 do 700 mm</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</si>
  <si>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</si>
  <si>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</si>
  <si>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122111101</t>
  </si>
  <si>
    <t>Odkopávky a prokopávky ručně zapažené i nezapažené v hornině třídy těžitelnosti I skupiny 1 a 2</t>
  </si>
  <si>
    <t>M3</t>
  </si>
  <si>
    <t>Odkopávky okapové chodníky:12*0.1=1.200 [A] 
Plocha mulčování:2.9*0.1=0.290 [B] 
Suteren:1.5*1.0*2.71=4.065 [C] 
Sloup:1.5*1.0*1.=1.500 [D] 
Celkem: A+B+C+D=7.055 [E]</t>
  </si>
  <si>
    <t>131213132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</si>
  <si>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</si>
  <si>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3 nesoudržných</t>
  </si>
  <si>
    <t>E1.4.4. Ruční výkop před budovou:57=57.000 [A]</t>
  </si>
  <si>
    <t>132212122</t>
  </si>
  <si>
    <t>Hloubení zapažených rýh šířky do 800 mm ručně s urovnáním dna do předepsaného profilu a spádu v hornině třídy těžitelnosti I skupiny 3 nesoudržných</t>
  </si>
  <si>
    <t>HUP:(0.775*2+1.5)*0.25*0.8=0.610 [A]</t>
  </si>
  <si>
    <t>132212222</t>
  </si>
  <si>
    <t>Hloubení zapažených rýh šířky přes 800 do 2 000 mm ručně s urovnáním dna do předepsaného profilu a spádu v hornině třídy těžitelnosti I skupiny 3 nesoudržných</t>
  </si>
  <si>
    <t>E.1.5 Odkop po obvodu objektu:0.44*94.8=41.712 [A] 
E.1.4.4 Výkopy za budovou:71.1=71.100 [B] 
Celkem: A+B=112.812 [C]</t>
  </si>
  <si>
    <t>139751101</t>
  </si>
  <si>
    <t>Vykopávka v uzavřených prostorech ručně v hornině třídy těžitelnosti I skupiny 1 až 3</t>
  </si>
  <si>
    <t>E.1.1.:' 
4.45*0.8*0.8=2.848 [A] 
9.95*0.8*0.8=6.368 [B] 
0.3*0.3*(10.1+4.85+5.45+4.85+8.65+4.85+2.15+4.85)=4.118 [C] 
E.1.4.4. výkop rýh:0.6*0.8*30=14.400 [D] 
Celkem: A+B+C+D=27.734 [E]</t>
  </si>
  <si>
    <t>139911123</t>
  </si>
  <si>
    <t>Bourání konstrukcí v hloubených vykopávkách ručně s přemístěním suti na hromady na vzdálenost do 20 m nebo s naložením na dopravní prostředek z betonu železovéh</t>
  </si>
  <si>
    <t>Bourání konstrukcí v hloubených vykopávkách ručně s přemístěním suti na hromady na vzdálenost do 20 m nebo s naložením na dopravní prostředek z betonu železového nebo předpjatého</t>
  </si>
  <si>
    <t>Suterén:0.2*4*0.8*1.0=0.640 [A] 
m.č.113 bourání šachty:(2*0.8+2*0.6)*0.3=0.840 [B] 
Celkem: A+B=1.480 [C]</t>
  </si>
  <si>
    <t>151101101</t>
  </si>
  <si>
    <t>Zřízení pažení a rozepření stěn rýh pro podzemní vedení příložné pro jakoukoliv mezerovitost, hloubky do 2 m</t>
  </si>
  <si>
    <t>151101102</t>
  </si>
  <si>
    <t>Zřízení pažení a rozepření stěn rýh pro podzemní vedení příložné pro jakoukoliv mezerovitost, hloubky přes 2 do 4 m</t>
  </si>
  <si>
    <t>1.5*2.71=4.065 [A]</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</si>
  <si>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</si>
  <si>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</si>
  <si>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</si>
  <si>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</si>
  <si>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162751117</t>
  </si>
  <si>
    <t>901</t>
  </si>
  <si>
    <t>NEOCEŇOVAT - 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</si>
  <si>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</si>
  <si>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E.1.1.:' 
34.238=34.238 [A] 
1.5*1.0*2.71=4.065 [B] 
E1.4.4:70=70.000 [C] 
50.288=50.288 [D] 
260.612=260.612 [E] 
Celkem: A+B+C+D+E=419.203 [F]</t>
  </si>
  <si>
    <t>162751119</t>
  </si>
  <si>
    <t>902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</si>
  <si>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</si>
  <si>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E.1.1.:' 
34.238*38=1 301.044 [A] 
1.5*1.0*2.71*38=154.470 [B] 
E.1.4.4:70*38=2 660.000 [C] 
50.288*38=1 910.944 [D] 
260.612*38=9 903.256 [E] 
Celkem: A+B+C+D+E=15 929.714 [F]</t>
  </si>
  <si>
    <t>167111103</t>
  </si>
  <si>
    <t>Nakládání, skládání a překládání neulehlého výkopku nebo sypaniny ručně nakládání, z hornin třídy těžitelnosti III, skupiny 6 a 7</t>
  </si>
  <si>
    <t>E.1.1.:' 
34.238=34.238 [A] 
1.5*1.0*2.71=4.065 [B] 
E.1.4.4:70=70.000 [C] 
50.288=50.288 [D] 
260.612=260.612 [E] 
Celkem: A+B+C+D+E=419.203 [F]</t>
  </si>
  <si>
    <t>174211101</t>
  </si>
  <si>
    <t>Zásyp sypaninou z jakékoliv horniny ručně s uložením výkopku ve vrstvách bez zhutnění jam, šachet, rýh nebo kolem objektů v těchto vykopávkách</t>
  </si>
  <si>
    <t>E.1.4.4:70=70.000 [A]</t>
  </si>
  <si>
    <t>174111101</t>
  </si>
  <si>
    <t>Zásyp sypaninou z jakékoliv horniny ručně s uložením výkopku ve vrstvách se zhutněním jam, šachet, rýh nebo kolem objektů v těchto vykopávkách</t>
  </si>
  <si>
    <t>E.1.5:' 
0.44*94.8=41.712 [A] 
4.45*0.8*0.8=2.848 [B] 
9.95*0.8*0.8=6.368 [C] 
E.1.4.4:27+18=45.000 [D] 
Celkem: A+B+C+D=95.928 [E]</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</si>
  <si>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</si>
  <si>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</si>
  <si>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</si>
  <si>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E.1.4.4:44.3=44.300 [A]</t>
  </si>
  <si>
    <t>58344155</t>
  </si>
  <si>
    <t>štěrkodrť frakce 0/22</t>
  </si>
  <si>
    <t>T</t>
  </si>
  <si>
    <t>E.1.4.4:44.3*1.7=75.310 [A]</t>
  </si>
  <si>
    <t>174111102</t>
  </si>
  <si>
    <t>Zásyp sypaninou z jakékoliv horniny ručně s uložením výkopku ve vrstvách se zhutněním v uzavřených prostorách s urovnáním povrchu zásypu</t>
  </si>
  <si>
    <t>58343872</t>
  </si>
  <si>
    <t>kamenivo drcené hrubé frakce 8/16</t>
  </si>
  <si>
    <t>E.1.1:' 
(1.5*1.0*2.71+20)*1.4=33.691 [A] 
'Suterén:' 
m.č.S01:12.8*0.15*1.4=2.688 [B] 
m.č.S02:29.62*0.15*1.4=6.220 [C] 
m.č.S03:26.34*0.15*1.4=5.531 [D] 
m.č.S05:20.47*0.15*1.4=4.299 [E] 
m.č.S06:6.09*0.15*1.4=1.279 [F] 
m.č.S08:11.15*0.15*1.4=2.342 [G] 
m.č.S09:18.61*0.15*1.4=3.908 [H] 
m.č.S10:4.76*0.15*1.4=1.000 [I] 
m.č.S11:3.92*0.15*1.4=0.823 [J] 
4.118=4.118 [K] 
Zásyp vybourané šachty:0.8*0.6*1.0*1.4=0.672 [L] 
Sloup:1.5*1.0*1.0*1.4=2.100 [M] 
Celkem: A+B+C+D+E+F+G+H+I+J+K+L+M=68.671 [N]</t>
  </si>
  <si>
    <t>R1700010</t>
  </si>
  <si>
    <t>903</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</si>
  <si>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</si>
  <si>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</si>
  <si>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E.1.4.4:70*1.9=133.000 [A] 
1.5*1.0*2.71*1.9=7.724 [B] 
50.288*1.9=95.547 [C] 
260.612=260.612 [D] 
Celkem: A+B+C+D=496.883 [E]</t>
  </si>
  <si>
    <t>R1700011</t>
  </si>
  <si>
    <t>904</t>
  </si>
  <si>
    <t>NEOCEŇOVAT - Poplatek za uložení stavebního odpadu na skládce (skládkovné) škvára zatříděného do Katalogu odpadů pod kódem 10 01 01</t>
  </si>
  <si>
    <t>Poplatek za uložení stavebního odpadu na skládce (skládkovné) škvára zatříděného do Katalogu odpadů pod kódem 10 01 01</t>
  </si>
  <si>
    <t>E.1.1.:' 
34.238=34.238 [A] 
Celkem: A=34.238 [B]</t>
  </si>
  <si>
    <t>Zemní práce - povrchové úpravy terénu</t>
  </si>
  <si>
    <t>181411131</t>
  </si>
  <si>
    <t>Založení trávníku na půdě předem připravené plochy do 1000 m2 výsevem včetně utažení parkového v rovině nebo na svahu do 1:5</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</si>
  <si>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</si>
  <si>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</si>
  <si>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</si>
  <si>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37.3+12+2.9=52.200 [A]</t>
  </si>
  <si>
    <t>181311103</t>
  </si>
  <si>
    <t>Rozprostření a urovnání ornice v rovině nebo ve svahu sklonu do 1:5 ručně při souvislé ploše, tl. vrstvy do 200 mm</t>
  </si>
  <si>
    <t>183402121</t>
  </si>
  <si>
    <t>Rozrušení půdy na hloubku přes 50 do 150 mm souvislé plochy do 500 m2 v rovině nebo na svahu do 1:5</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</si>
  <si>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</si>
  <si>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</si>
  <si>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</si>
  <si>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184911421</t>
  </si>
  <si>
    <t>Mulčování vysazených rostlin mulčovací kůrou, tl. do 100 mm v rovině nebo na svahu do 1:5</t>
  </si>
  <si>
    <t>R18400001</t>
  </si>
  <si>
    <t>Okapový chodník z kameniva s udusáním a urovnáním povrchu ze štěrku tl. 100 mm</t>
  </si>
  <si>
    <t>12*0.5=6.000 [A] 
12*0.5=6.000 [B] 
13*1.7*0.5=11.050 [C] 
Celkem: A+B+C=23.050 [D]</t>
  </si>
  <si>
    <t>R18200001</t>
  </si>
  <si>
    <t>Umístění zeminy nebo substrátu do betonových květináčů vč. přesunu</t>
  </si>
  <si>
    <t>13*0.45*1.7*0.5=4.973 [A]</t>
  </si>
  <si>
    <t>R18300001</t>
  </si>
  <si>
    <t>Výsadba květin do připravené půdy se zalitím do připravené půdy, se zalitím květin hrnkovaných o průměru květináče přes 80 do 120 mm a cibulý nebo hlíz</t>
  </si>
  <si>
    <t>R18300002</t>
  </si>
  <si>
    <t>Výsadba květin do připravené půdy se zalitím do připravené půdy, se zalitím Příplatek k ceně za výsadby do nádob</t>
  </si>
  <si>
    <t>R18100001</t>
  </si>
  <si>
    <t>Doprava ornice</t>
  </si>
  <si>
    <t>KM</t>
  </si>
  <si>
    <t>R18100002</t>
  </si>
  <si>
    <t>osivo směs travní parková okrasná</t>
  </si>
  <si>
    <t>KG</t>
  </si>
  <si>
    <t>R18100003</t>
  </si>
  <si>
    <t>Chemický postřik</t>
  </si>
  <si>
    <t>L</t>
  </si>
  <si>
    <t>R18100004</t>
  </si>
  <si>
    <t>Ornice</t>
  </si>
  <si>
    <t>37.3*0.2=7.460 [A]</t>
  </si>
  <si>
    <t>R18100005</t>
  </si>
  <si>
    <t>Mulčovací kůra vč. dopravy</t>
  </si>
  <si>
    <t>R18100006</t>
  </si>
  <si>
    <t>Záhonový obrubník plastová lišta D+M</t>
  </si>
  <si>
    <t>R18100007</t>
  </si>
  <si>
    <t>Štěrk fr. 8/16 antracit vč. dopravy</t>
  </si>
  <si>
    <t>Okapové chodníky:12*0.1=1.200 [A] 
Květináče:13*0.05*1.7*0.5=0.553 [B]</t>
  </si>
  <si>
    <t>R18100008</t>
  </si>
  <si>
    <t>Geotextiílie proti prorůstání plevelů vč. aplikace</t>
  </si>
  <si>
    <t>Okapové chodníky:12*1.15=13.800 [A] 
Květináče:13*1.7*0.5*1.15=12.708 [B]</t>
  </si>
  <si>
    <t>R18100009</t>
  </si>
  <si>
    <t>Zahradní substrát pro výsadbu do nádob</t>
  </si>
  <si>
    <t>R18100010</t>
  </si>
  <si>
    <t>Hnojení roztokem hnojiva v rovině nebo na svahu do 1:5</t>
  </si>
  <si>
    <t>R18100011</t>
  </si>
  <si>
    <t>Buxus sempervirens koule, prům. 30 cm</t>
  </si>
  <si>
    <t>R18100012</t>
  </si>
  <si>
    <t>Lonicera pileata 20/30 cm</t>
  </si>
  <si>
    <t>R18100013</t>
  </si>
  <si>
    <t>Sesleria albicans</t>
  </si>
  <si>
    <t>R18100014</t>
  </si>
  <si>
    <t>Geranium mac. 'Spessart'</t>
  </si>
  <si>
    <t>R18100015</t>
  </si>
  <si>
    <t>Sedum tel. 'Album'</t>
  </si>
  <si>
    <t>R18100016</t>
  </si>
  <si>
    <t>Tulipa sp.</t>
  </si>
  <si>
    <t>R18100017</t>
  </si>
  <si>
    <t>Festuca punctoria 15 cm</t>
  </si>
  <si>
    <t>R18100018</t>
  </si>
  <si>
    <t>Carex ohimensis 15/20 cm</t>
  </si>
  <si>
    <t>Zakládání</t>
  </si>
  <si>
    <t>273313711</t>
  </si>
  <si>
    <t>Základy z betonu prostého desky z betonu kamenem neprokládaného tř. C 20/25</t>
  </si>
  <si>
    <t>HUP: (2*0.775+1.5)*0.25*0.8=0.610 [A]</t>
  </si>
  <si>
    <t>R2700001</t>
  </si>
  <si>
    <t>Podbetonování kanal.stoupaček vč. dodávky betonu C16/20</t>
  </si>
  <si>
    <t>Svislé a kompletní konstrukce</t>
  </si>
  <si>
    <t>310217851</t>
  </si>
  <si>
    <t>Zazdívka otvorů ve zdivu nadzákladovém kamenem plochy do 0,25 m2 , ve zdi tl. do 450 mm</t>
  </si>
  <si>
    <t>Strop nad 1NP:28=28.000 [A] 
2NP:1=1.000 [B] 
Celkem: A+B=29.000 [C]</t>
  </si>
  <si>
    <t>58</t>
  </si>
  <si>
    <t>310236251</t>
  </si>
  <si>
    <t>Zazdívka otvorů ve zdivu nadzákladovém cihlami pálenými plochy přes 0,0225 m2 do 0,09 m2, ve zdi tl. přes 300 do 450 mm</t>
  </si>
  <si>
    <t>Zazdívky po vybourání vybíracích, vymetacích otvorů a sopouchů:27=27.000 [A]</t>
  </si>
  <si>
    <t>59</t>
  </si>
  <si>
    <t>311231115</t>
  </si>
  <si>
    <t>Zdivo z cihel pálených nosné z cihel plných dl. 290 mm P 7 až 15, na maltu ze suché směsi 5 MPa</t>
  </si>
  <si>
    <t>60</t>
  </si>
  <si>
    <t>R31200001</t>
  </si>
  <si>
    <t>Zdivo z cihel pálených z cihel lícových, včetně spárování pevnosti P 60, na maltu MVC dl. 290 mm ( český formát 290x140x65 mm) plných,</t>
  </si>
  <si>
    <t>Materiál bude formátu v souladu se stávajícím stavem, předem odsouhlasen:' 
HUP: (2*0.775+0.5+0.1)*2.1*0.15=0.677 [A]</t>
  </si>
  <si>
    <t>61</t>
  </si>
  <si>
    <t>R31400001</t>
  </si>
  <si>
    <t>Úprava plochy pohledové z obkladových pásků pálených na lepidlo včetně spárování, formát a barevnost bude předem odsouhlasena dle stávajícího stavu D+M</t>
  </si>
  <si>
    <t>HUP:0.775*1.8=1.395 [A] 
KS2:0.59+0.45+0.45+0.43=1.920 [B] 
KS4:0.67+0.71+0.38+0.67=2.430 [C] 
Celkem: A+B+C=5.745 [D]</t>
  </si>
  <si>
    <t>62</t>
  </si>
  <si>
    <t>317142442</t>
  </si>
  <si>
    <t>Překlady nenosné z pórobetonu osazené do tenkého maltového lože, výšky do 250 mm, šířky překladu 150 mm, délky překladu přes 1000 do 1250 mm</t>
  </si>
  <si>
    <t>63</t>
  </si>
  <si>
    <t>342272245</t>
  </si>
  <si>
    <t>Příčky z pórobetonových tvárnic hladkých na tenké maltové lože objemová hmotnost do 500 kg/m3, tloušťka příčky 150 mm</t>
  </si>
  <si>
    <t>64</t>
  </si>
  <si>
    <t>346272256</t>
  </si>
  <si>
    <t>Přizdívky z pórobetonových tvárnic objemová hmotnost do 500 kg/m3, na tenké maltové lože, tloušťka přizdívky 150 mm</t>
  </si>
  <si>
    <t>65</t>
  </si>
  <si>
    <t>317941121</t>
  </si>
  <si>
    <t>Osazování ocelových válcovaných nosníků na zdivu I nebo IE nebo U nebo UE nebo L do č. 12 nebo výšky do 120 mm</t>
  </si>
  <si>
    <t>66</t>
  </si>
  <si>
    <t>13010524</t>
  </si>
  <si>
    <t>úhelník ocelový nerovnostranný jakost S235JR (11 375) 100x65x7mm</t>
  </si>
  <si>
    <t>HUP:1*1.7*0.00877*1.08=0.016 [A]</t>
  </si>
  <si>
    <t>67</t>
  </si>
  <si>
    <t>13010420</t>
  </si>
  <si>
    <t>úhelník ocelový rovnostranný jakost S235JR (11 375) 50x50x5mm</t>
  </si>
  <si>
    <t>PR3:3*1.0*0.00377*1.08=0.012 [A]</t>
  </si>
  <si>
    <t>68</t>
  </si>
  <si>
    <t>13010714</t>
  </si>
  <si>
    <t>ocel profilová jakost S235JR (11 375) průřez I (IPN) 120</t>
  </si>
  <si>
    <t>Vodorovné konstrukce</t>
  </si>
  <si>
    <t>69</t>
  </si>
  <si>
    <t>411321515</t>
  </si>
  <si>
    <t>Stropy z betonu železového (bez výztuže) stropů deskových, plochých střech, desek balkonových, desek hřibových stropů včetně hlavic hřibových sloupů tř. C 20/25</t>
  </si>
  <si>
    <t>HUP:0.775*1.8*0.15=0.209 [A]</t>
  </si>
  <si>
    <t>70</t>
  </si>
  <si>
    <t>411354203</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</si>
  <si>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</si>
  <si>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0,75 mm</t>
  </si>
  <si>
    <t>HUP:1.8*0.775=1.395 [A]</t>
  </si>
  <si>
    <t>71</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</si>
  <si>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</si>
  <si>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</si>
  <si>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</si>
  <si>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HUP:0.009085*0.775*1.8=0.013 [A]</t>
  </si>
  <si>
    <t>72</t>
  </si>
  <si>
    <t>411388532</t>
  </si>
  <si>
    <t>Zabetonování otvorů ve stropech nebo v klenbách včetně lešení, bednění, odbednění a výztuže (materiál v ceně) v klenbách cihelných, kamenných nebo betonových</t>
  </si>
  <si>
    <t>37*0.25*0.15=1.388 [A]</t>
  </si>
  <si>
    <t>73</t>
  </si>
  <si>
    <t>451572111</t>
  </si>
  <si>
    <t>Lože pod potrubí, stoky a drobné objekty v otevřeném výkopu z kameniva drobného těženého 0 až 4 mm</t>
  </si>
  <si>
    <t>Komunikace pozemní</t>
  </si>
  <si>
    <t>74</t>
  </si>
  <si>
    <t>591211111</t>
  </si>
  <si>
    <t>Kladení dlažby z kostek s provedením lože do tl. 50 mm, s vyplněním spár, s dvojím beraněním a se smetením přebytečného materiálu na krajnici drobných z kamene,</t>
  </si>
  <si>
    <t>Kladení dlažby z kostek s provedením lože do tl. 50 mm, s vyplněním spár, s dvojím beraněním a se smetením přebytečného materiálu na krajnici drobných z kamene, do lože z kameniva těženého</t>
  </si>
  <si>
    <t>75</t>
  </si>
  <si>
    <t>58381013</t>
  </si>
  <si>
    <t>kostka řezanoštípaná dlažební žula 10x10x6cm</t>
  </si>
  <si>
    <t>592.3*1.02 Přepočtené koeficientem množství=604.146 [A]</t>
  </si>
  <si>
    <t>76</t>
  </si>
  <si>
    <t>564770111</t>
  </si>
  <si>
    <t>Podklad nebo kryt z kameniva hrubého drceného vel. 16-32 mm s rozprostřením a zhutněním plochy přes 100 m2, po zhutnění tl. 250 mm</t>
  </si>
  <si>
    <t>77</t>
  </si>
  <si>
    <t>R56400004</t>
  </si>
  <si>
    <t>Osazení drobných kovových výrobků bez jejich dodání,železných rohoží s rámy, plochy přes 1 m2</t>
  </si>
  <si>
    <t>SC02:3=3.000 [A]</t>
  </si>
  <si>
    <t>78</t>
  </si>
  <si>
    <t>R56400005</t>
  </si>
  <si>
    <t>Nerez zápustný rám AISI 304, 1000x2000 mm vč. kotevního materiáu SC02</t>
  </si>
  <si>
    <t>SC023*(2+2+1+1)=18.000 [A]</t>
  </si>
  <si>
    <t>79</t>
  </si>
  <si>
    <t>R56400006</t>
  </si>
  <si>
    <t>Čistící rohož hliníkové profily 27 mm, 1000x2000 mm, specifikace viz SC02</t>
  </si>
  <si>
    <t>SC023*1.0*2.0=6.000 [A]</t>
  </si>
  <si>
    <t>80</t>
  </si>
  <si>
    <t>R56400008</t>
  </si>
  <si>
    <t>Betonová dlažba reliéfní 200x100x60 mm, mrazuvzdorná, specifikace viz SC01  s ochranným systémem proti znečištění a pronikající vodě</t>
  </si>
  <si>
    <t>SC012.44+5.34+1.75+1.2+1.12+1.55+2.42=15.820 [A] 
Ztratné 1%0.01*15.82=0.158 [B] 
Celkem: A+B=15.978 [C]</t>
  </si>
  <si>
    <t>81</t>
  </si>
  <si>
    <t>R56400009</t>
  </si>
  <si>
    <t>Betonová dlažba pásu hmatového kontrastu 200x200x60 mm, mrazuvzdorná, specifikace viz SC01  s ochranným systémem proti znečištění a pronikající vodě</t>
  </si>
  <si>
    <t>SC011.75+1.52+1.52+1.79+2.82+5.98+2.42=17.800 [A] 
Ztratné 1%0.1*17.8=1.780 [B] 
Celkem: A+B=19.580 [C]</t>
  </si>
  <si>
    <t>Úprava povrchů vnitřních</t>
  </si>
  <si>
    <t>82</t>
  </si>
  <si>
    <t>611331145</t>
  </si>
  <si>
    <t>Omítka cementová vnitřních ploch nanášená ručně dvouvrstvá, tloušťky jádrové omítky do 10 mm a tloušťky štuku do 3 mm štuková plstí hlazená schodišťových konstr</t>
  </si>
  <si>
    <t>Omítka cementová vnitřních ploch nanášená ručně dvouvrstvá, tloušťky jádrové omítky do 10 mm a tloušťky štuku do 3 mm štuková plstí hlazená schodišťových konstrukcí stropů, stěn, ramen nebo nosníků</t>
  </si>
  <si>
    <t>Schodiště 2NP:11.59*1.6=18.544 [A] 
Schodiště 1NP:18.78*1.6=30.048 [B] 
Celkem: A+B=48.592 [C]</t>
  </si>
  <si>
    <t>83</t>
  </si>
  <si>
    <t>611331195</t>
  </si>
  <si>
    <t>Omítka cementová vnitřních ploch nanášená ručně Příplatek k cenám za každých dalších i započatých 5 mm tloušťky omítky přes 10 mm schodišťových konstrukcí</t>
  </si>
  <si>
    <t>Schodiště 2NP:11.59*1.6*2=37.088 [A] 
Schodiště 1NP:18.78*1.6*2=60.096 [B] 
Celkem: A+B=97.184 [C]</t>
  </si>
  <si>
    <t>84</t>
  </si>
  <si>
    <t>612311141</t>
  </si>
  <si>
    <t>Omítka vápenná vnitřních ploch nanášená ručně dvouvrstvá štuková, tloušťky jádrové omítky do 10 mm a tloušťky štuku do 3 mm svislých konstrukcí stěn</t>
  </si>
  <si>
    <t>m.č.110:22.34*3.15+2*1.25*1.4+1.35*0.7+1.466*0.7-1.2*1.8+0.9*1.4+1.35*1.4=76.832 [A] 
m.č.116:17.1*3.15+3*0.9*1.4+1.25*1.4+1.35*1.4=61.285 [B] 
Celkem: A+B=138.117 [C]</t>
  </si>
  <si>
    <t>85</t>
  </si>
  <si>
    <t>612311191</t>
  </si>
  <si>
    <t>Omítka vápenná vnitřních ploch nanášená ručně Příplatek k cenám za každých dalších i započatých 5 mm tloušťky jádrové omítky přes 10 mm stěn</t>
  </si>
  <si>
    <t>m.č.110:(22.34*3.15+2*1.25*1.4+1.35*0.7+1.466*0.7-1.2*1.8+0.9*1.4+1.35*1.4)*3=230.497 [A] 
m.č.116:(17.1*3.15+3*0.9*1.4+1.25*1.4+1.35*1.4)*3=183.855 [B] 
Celkem: A+B=414.352 [C]</t>
  </si>
  <si>
    <t>86</t>
  </si>
  <si>
    <t>R61900001</t>
  </si>
  <si>
    <t>Příplatek k úpravám povrchů za provádění dekorativních prací -zaoblení profilových fabiónů dle E.1.1</t>
  </si>
  <si>
    <t>m.č.110:8.8+4*0.61+2*1.185+4*3.11+2*1.62+4*1.375+10*0.835+6*1.63+5.0+2*4.7+2*2.615+8.8+2*4.16+2*1.19+2*2.86+4*2.615+2*0.835+5.0+2*4.7+2*2.615=129.530 [A] 
m.č.116:5.21+2*3+2*1.19+2*0.415+4*2.615+2*0.835+5.1+2*3.03+2*1.19+2*0.28+4*2.615+2*0.835+5.21+2*1.325+2*1.19+2*2.1+4*2.615+2*0.835+5.1+2*4.8+2*2.615=99.280 [B] 
Celkem: A+B=228.810 [C]</t>
  </si>
  <si>
    <t>87</t>
  </si>
  <si>
    <t>612321141</t>
  </si>
  <si>
    <t>Omítka vápenocementová vnitřních ploch nanášená ručně dvouvrstvá, tloušťky jádrové omítky do 10 mm a tloušťky štuku do 3 mm štuková svislých konstrukcí stěn</t>
  </si>
  <si>
    <t>88</t>
  </si>
  <si>
    <t>612341131</t>
  </si>
  <si>
    <t>Potažení vnitřních ploch sádrovým štukem tloušťky do 3 mm svislých konstrukcí stěn</t>
  </si>
  <si>
    <t>2*13.8=27.600 [A] 
2*9.661=19.322 [B] 
2*8=16.000 [C] 
2*3.84=7.680 [D] 
2*7.84=15.680 [E] 
2*4.01=8.020 [F] 
3.84+9.28+23.104+50.08=86.304 [G] 
2*3.086=6.172 [H] 
2*7.176=14.352 [I] 
2*19.952=39.904 [J] 
2*7.295=14.590 [K] 
2*28.695=57.390 [L] 
Celkem: A+B+C+D+E+F+G+H+I+J+K+L=313.014 [M]</t>
  </si>
  <si>
    <t>89</t>
  </si>
  <si>
    <t>611341131</t>
  </si>
  <si>
    <t>Potažení vnitřních ploch sádrovým štukem tloušťky do 3 mm vodorovných konstrukcí stropů rovných</t>
  </si>
  <si>
    <t>m.č.101:3.01=3.010 [A] 
m.č.102:25.27-12.6=12.670 [B] 
m.č.103:19.07-11.88=7.190 [C] 
m.č.105:25.79-14.76=11.030 [D] 
m.č.107:5.61=5.610 [E] 
m.č.108:4.75=4.750 [F] 
m.č.111:4.88=4.880 [G] 
m.č.112:4.89=4.890 [H] 
m.č.113:10.53=10.530 [I] 
m.č.114:21.41=21.410 [J] 
m.č.117:21.43-12.96=8.470 [K] 
m.č.118:5.16=5.160 [L] 
m.č.120:1.7=1.700 [M] 
m.č.121:4.03=4.030 [N] 
m.č.202:1.61=1.610 [O] 
m.č.204:3.94=3.940 [P] 
m.č.215:5.03=5.030 [Q] 
m.č.216:6.15=6.150 [R] 
m.č.224:4.9=4.900 [S] 
Celkem: A+B+C+D+E+F+G+H+I+J+K+L+M+N+O+P+Q+R+S=126.960 [T]</t>
  </si>
  <si>
    <t>90</t>
  </si>
  <si>
    <t>612321191</t>
  </si>
  <si>
    <t>Omítka vápenocementová vnitřních ploch nanášená ručně Příplatek k cenám za každých dalších i započatých 5 mm tloušťky omítky přes 10 mm stěn</t>
  </si>
  <si>
    <t>m.č.105:3.7*1.347=4.984 [A] 
m.č.106:16.16*2.09+(2.45*4.26-0.8*1.97)*2=51.496 [B] 
m.č.107:7.13*2.09=14.902 [C] 
m.č.108:11.09*2.065=22.901 [D] 
m.č.110:1.45*2.6=3.770 [E] 
m.č.112:((2.375+2.3)*4.26-0.9*2.55)*2+2.225*4.26=44.720 [F] 
m.č.113:(2.65*4.26-0.8*2.55)*2+1.515*1.4+2.235*4.26+2.86*4.26=42.324 [G] 
m.č.114:0.8*4.26*2+2.25*4.26+1.1*4.26+5.4*4.26+0.15*4.26=44.730 [H] 
m.č.115:2.0*1.37=2.740 [I] 
m.č.116:(5.1*4.26-1.0*2.6)*2=38.252 [J] 
m.č.117:1.5*2.25*2+0.15*4.26=7.389 [K] 
m.č.118:((2.95+1.95)*4.26-0.7*1.97)*2+2.8*4.26=50.918 [L] 
m.č.119:(1.62*4.26-0.8*1.97)*2=10.650 [M] 
m.č.120:((1.775+1.1)*4.26-0.8*2.2)*2=20.975 [N] 
m.č.121:(2.385+1.6)*4.26*2=33.952 [O] 
m.č. 207:1*2.2*2=4.400 [P] 
m.č. 218:1*2.1*2=4.200 [Q] 
m.č. 219:1*2.1*2=4.200 [R] 
Celkem: A+B+C+D+E+F+G+H+I+J+K+L+M+N+O+P+Q+R=407.503 [S]</t>
  </si>
  <si>
    <t>91</t>
  </si>
  <si>
    <t>612135101</t>
  </si>
  <si>
    <t>Hrubá výplň rýh maltou jakékoli šířky rýhy ve stěnách</t>
  </si>
  <si>
    <t>92</t>
  </si>
  <si>
    <t>R61200002</t>
  </si>
  <si>
    <t>Celoplošné vystěrkování podkladu parapetů, ostění a nadpraží před montáží výplní otvorů včetně výztužné síťoviny</t>
  </si>
  <si>
    <t>93</t>
  </si>
  <si>
    <t>611325423</t>
  </si>
  <si>
    <t>Oprava vápenocementové omítky vnitřních ploch štukové dvouvrstvé, tloušťky do 20 mm a tloušťky štuku do 3 mm stropů, v rozsahu opravované plochy přes 30 do 50%</t>
  </si>
  <si>
    <t>m.č. 101:3.05=3.050 [A] 
m.č. 102:25.27=25.270 [B] 
m.č. 103:19.04=19.040 [C] 
m.č. 104:22.50=22.500 [D] 
m.č. 105:25.79=25.790 [E] 
m.č. 106:4.05=4.050 [F] 
m.č. 107:5.60=5.600 [G] 
m.č. 108:4.74=4.740 [H] 
m.č. 109:10.13=10.130 [I] 
m.č. 110:45.47=45.470 [J] 
m.č. 111:4.88=4.880 [K] 
m.č. 112:4.89=4.890 [L] 
m.č. 113:10.53=10.530 [M] 
m.č. 114:21.41=21.410 [N] 
m.č. 115:20.83=20.830 [O] 
m.č. 116:27.44=27.440 [P] 
m.č. 117:21.43=21.430 [Q] 
m.č. 118:5.16=5.160 [R] 
m.č. 119:2.13=2.130 [S] 
m.č. 120:1.70=1.700 [T] 
m.č. 121:4.02=4.020 [U] 
m.č. 201:7.58=7.580 [V] 
m.č. 202:1.61=1.610 [W] 
m.č. 203:8.53=8.530 [X] 
m.č. 204:3.94=3.940 [Y] 
m.č. 205:8.58=8.580 [Z] 
m.č. 206:28.35=28.350 [AA] 
m.č. 207:25.19=25.190 [AB] 
m.č. 208:7.21=7.210 [AC] 
m.č. 209:13.92=13.920 [AD] 
m.č. 210:24.98=24.980 [AE] 
m.č. 211:9.11=9.110 [AF] 
m.č. 212:27.71=27.710 [AG] 
m.č. 213:4.75=4.750 [AH] 
m.č. 214:1.85=1.850 [AI] 
m.č. 215:5.03=5.030 [AJ] 
m.č. 216:6.15=6.150 [AK] 
m.č. 217:22.26=22.260 [AL] 
m.č. 218:24.88=24.880 [AM] 
m.č. 219:24.88=24.880 [AN] 
m.č. 220:11.10=11.100 [AO] 
m.č. 221:10.86=10.860 [AP] 
m.č. 222:4.42=4.420 [AQ] 
m.č. 223:4.42=4.420 [AR] 
m.č. 224:4.9=4.900 [AS] 
m.č. 301:6.5=6.500 [AT] 
m.č. 302:22.4+4*0.14+2*4*0.07=23.520 [AU] 
m.č. 303:18.5=18.500 [AV] 
Celkem: A+B+C+D+E+F+G+H+I+J+K+L+M+N+O+P+Q+R+S+T+U+V+W+X+Y+Z+AA+AB+AC+AD+AE+AF+AG+AH+AI+AJ+AK+AL+AM+AN+AO+AP+AQ+AR+AS+AT+AU+AV=630.790 [AW]</t>
  </si>
  <si>
    <t>94</t>
  </si>
  <si>
    <t>612325302</t>
  </si>
  <si>
    <t>Vápenocementová omítka ostění nebo nadpraží štuková</t>
  </si>
  <si>
    <t>95</t>
  </si>
  <si>
    <t>612325423</t>
  </si>
  <si>
    <t>Oprava vápenocementové omítky vnitřních ploch štukové dvouvrstvé, tloušťky do 20 mm a tloušťky štuku do 3 mm stěn, v rozsahu opravované plochy přes 30 do 50%</t>
  </si>
  <si>
    <t>96</t>
  </si>
  <si>
    <t>R61200003</t>
  </si>
  <si>
    <t>Otryskání ploch stěn vnitřních a rubů kleneb, včetně odklizení po tryskání, vysátí ploch průmyslovým vysavačem, povrch s omítkami, system TORBO</t>
  </si>
  <si>
    <t>Suterén:' 
m.č.S01:25.11*2.53-4*0.9*1.87=56.796 [A] 
m.č.S02:23.06*2.38-3*0.9*1.87=49.834 [B] 
m.č.S03:20.56*2.38-1*0.9*1.87=47.250 [C] 
m.č.S05:18.14*2.38-1*0.9*1.87=41.490 [D] 
m.č.S06:12.67*2.38-2.15*2.38=25.038 [E] 
m.č.S08:17.04*2.38-1.275*2.05=37.941 [F] 
m.č.S09:22.07*2.38-1.135*2.05-1.275*2.05=47.586 [G] 
m.č.S10:9.39*2.38-2*1.135*2.05=17.695 [H] 
m.č.S11:8.49*2.38-1.135*2.05-0.9*1.97=16.106 [I] 
4.95*10.1=49.995 [J] 
5.55*5.73=31.802 [K] 
4.955*8.65=42.861 [L] 
2.17*3.2=6.944 [M] 
1.2*6.65+1.2*1=9.180 [N] 
Půda23.73=23.730 [O] 
Celkem: A+B+C+D+E+F+G+H+I+J+K+L+M+N+O=504.248 [P]</t>
  </si>
  <si>
    <t>97</t>
  </si>
  <si>
    <t>612142001</t>
  </si>
  <si>
    <t>Potažení vnitřních ploch pletivem v ploše nebo pruzích, na plném podkladu sklovláknitým vtlačením do tmelu stěn</t>
  </si>
  <si>
    <t>98</t>
  </si>
  <si>
    <t>R61200005</t>
  </si>
  <si>
    <t>Příplatek za ruční dočištění ocelovými kartáči pod sanační omítky, hydroizolaci</t>
  </si>
  <si>
    <t>99</t>
  </si>
  <si>
    <t>612324111</t>
  </si>
  <si>
    <t>Omítka sanační vnitřních ploch podkladní (vyrovnávací) tloušťky do 10 mm nanášená ručně svislých konstrukcí stěn</t>
  </si>
  <si>
    <t>100</t>
  </si>
  <si>
    <t>612324191</t>
  </si>
  <si>
    <t>Omítka sanační vnitřních ploch podkladní (vyrovnávací) Příplatek k cenám podkladní sanační omítky nanášené ručně za každých dalších i započatých 5 mm tloušťky o</t>
  </si>
  <si>
    <t>Omítka sanační vnitřních ploch podkladní (vyrovnávací) Příplatek k cenám podkladní sanační omítky nanášené ručně za každých dalších i započatých 5 mm tloušťky omítky přes 10 mm stěn</t>
  </si>
  <si>
    <t>101</t>
  </si>
  <si>
    <t>R61200007</t>
  </si>
  <si>
    <t>Vnitřní sanační hydrofilní systém, plnivo na bázi expand.vulkanického skla, tep. izol vlast (?=0,09 W/mK), pórovitost &gt;40% tl. 25mm D+M</t>
  </si>
  <si>
    <t>102</t>
  </si>
  <si>
    <t>612328131</t>
  </si>
  <si>
    <t>Potažení vnitřních ploch sanačním štukem tloušťky do 3 mm svislých konstrukcí stěn</t>
  </si>
  <si>
    <t>103</t>
  </si>
  <si>
    <t>R61200009</t>
  </si>
  <si>
    <t>Plnoplošný sanační prostřik(pod dřevěný obklad), jádrová sanační omítka, 5mm D+M</t>
  </si>
  <si>
    <t>104</t>
  </si>
  <si>
    <t>R61200011</t>
  </si>
  <si>
    <t>Silikátová hydroizolační stěrka 3kg/m2 do výšky 1,5 m viz E.1.5 v místě předstěn, napojení příček</t>
  </si>
  <si>
    <t>m.č.113:1.3*1.5+2.3*1.5=5.400 [A] 
m.č.114:1.3*1.5+1.4*1.5=4.050 [B] 
m.č.118:1.3*1.5=1.950 [C] 
napojení příček:8*0.3*1.5=3.600 [D] 
Celkem: A+B+C+D=15.000 [E]</t>
  </si>
  <si>
    <t>105</t>
  </si>
  <si>
    <t>R61200013</t>
  </si>
  <si>
    <t>Spárování zdí a kleneb ze zdiva cihelného lícového a kamenného cementovou maltou hl do 30 mm</t>
  </si>
  <si>
    <t>Suterén:' 
m.č.S01:25.11*2.53-4*0.9*1.87=56.796 [A] 
m.č.S02:23.06*2.38-3*0.9*1.87=49.834 [B] 
m.č.S03:20.56*2.38-1*0.9*1.87=47.250 [C] 
m.č.S05:18.14*2.38-1*0.9*1.87=41.490 [D] 
m.č.S06:12.67*2.38-2.15*2.38=25.038 [E] 
m.č.S08:17.04*2.38-1.275*2.05=37.941 [F] 
m.č.S09:22.07*2.38-1.135*2.05-1.275*2.05=47.586 [G] 
m.č.S10:9.39*2.38-2*1.135*2.05=17.695 [H] 
m.č.S11:8.49*2.38-1.135*2.05-0.9*1.97=16.106 [I] 
4.95*10.1=49.995 [J] 
5.55*5.73=31.802 [K] 
4.955*8.65=42.861 [L] 
2.17*3.2=6.944 [M] 
1.2*6.65+1.2*1=9.180 [N] 
Celkem: A+B+C+D+E+F+G+H+I+J+K+L+M+N=480.518 [O]</t>
  </si>
  <si>
    <t>106</t>
  </si>
  <si>
    <t>R61200014</t>
  </si>
  <si>
    <t>D+M omítkových profilů začišťovacích samolepících pro vytvoření dilatujícího spoje s okenním rámem</t>
  </si>
  <si>
    <t>m.č. S01:(3.4+1.65)*2=10.100 [A] 
m.č. 101:(3.4+1.65)*2=10.100 [B] 
m.č. 102:(1.35+2.4)*2*2=15.000 [C] 
m.č. 103:(1.35+2.4)*2*2=15.000 [D] 
m.č. 104:(3.4+2.2)*2=11.200 [E] 
m.č. 105:(1.35+2.4)*2=7.500 [F] 
m.č. 106:(1.35+2.4)*2=7.500 [G] 
m.č. 109:(1.35+2.4)*2=7.500 [H] 
m.č. 110:(1.35+2.4)*2+(2*3.4+1.65)*2+(1.47+2.5)*2=32.340 [I] 
m.č. 113:(1.35+2.4)*2=7.500 [J] 
m.č. 114:(1.35+2.4)*2*2=15.000 [K] 
m.č. 115:(1.35+2.4)*2+(2*3.4+1.65)=15.950 [L] 
m.č. 116:(1.35+2.4)*2+(2*3.4+1.65)=15.950 [M] 
m.č. 117:(1.35+2.4)*2*2=15.000 [N] 
m.č. 204:(1.35+1.81)*2=6.320 [O] 
m.č. 205:(1.35+1.82)*2=6.340 [P] 
m.č. 206:(1.35+1.83)*2=6.360 [Q] 
m.č. 207:(1.35+1.82)*2=6.340 [R] 
m.č. 209:(1.35+1.82)*2*2=12.680 [S] 
m.č. 210:(1.35+1.82)*2=6.340 [T] 
m.č. 211:(1.35+1.77)*2=6.240 [U] 
m.č. 212:(1.35+1.77)*2=6.240 [V] 
m.č. 216:(1.35+1.74)*2=6.180 [W] 
m.č. 217:(1.35+1.76)*2=6.220 [X] 
m.č. 218:(1.35+1.77)*2=6.240 [Y] 
m.č. 219:(1.35+1.8)*2=6.300 [Z] 
m.č. 220:(1.35+1.785)*2=6.270 [AA] 
m.č. 221:(1.35+1.765)*2=6.230 [AB] 
m.č. 222:(1.35+1.79)*2=6.280 [AC] 
m.č. 224:(1.35+1.76)*2=6.220 [AD] 
m.č. 302:(1.666+1.146)*2=5.624 [AE] 
m.č. 303:(1.32+0.892)*2=4.424 [AF] 
m.č. 304:(1.478+1.314)*2=5.584 [AG] 
Mezisoučet: A+B+C+D+E+F+G+H+I+J+K+L+M+N+O+P+Q+R+S+T+U+V+W+X+Y+Z+AA+AB+AC+AD+AE+AF+AG=308.072 [AH] 
ztratné 5% : 308.072*0.05=15.404 [AI] 
Celkem: A+B+C+D+E+F+G+H+I+J+K+L+M+N+O+P+Q+R+S+T+U+V+W+X+Y+Z+AA+AB+AC+AD+AE+AF+AG+AI=323.476 [AJ]</t>
  </si>
  <si>
    <t>107</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</si>
  <si>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</si>
  <si>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</si>
  <si>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</si>
  <si>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m.č. S01:(3.4+1.65)*2=10.100 [A] 
m.č. 101:(3.4+1.65)*2=10.100 [B] 
m.č. 102:(1.35+2.4)*2*2=15.000 [C] 
m.č. 103:(1.35+2.4)*2*2=15.000 [D] 
m.č. 104:(3.4+2.2)*2=11.200 [E] 
m.č. 105:(1.35+2.4)*2=7.500 [F] 
m.č. 106:(1.35+2.4)*2=7.500 [G] 
m.č. 109:(1.35+2.4)*2=7.500 [H] 
m.č. 110:(1.35+2.4)*2+(2*3.4+1.65)*2+(1.47+2.5)*2=32.340 [I] 
m.č. 113:(1.35+2.4)*2=7.500 [J] 
m.č. 114:(1.35+2.4)*2*2=15.000 [K] 
m.č. 115:(1.35+2.4)*2+(2*3.4+1.65)=15.950 [L] 
m.č. 116:(1.35+2.4)*2+(2*3.4+1.65)=15.950 [M] 
m.č. 117:(1.35+2.4)*2*2=15.000 [N] 
m.č. 204:(1.35+1.81)*2=6.320 [O] 
m.č. 205:(1.35+1.82)*2=6.340 [P] 
m.č. 206:(1.35+1.83)*2=6.360 [Q] 
m.č. 207:(1.35+1.82)*2=6.340 [R] 
m.č. 209:(1.35+1.82)*2*2=12.680 [S] 
m.č. 210:(1.35+1.82)*2=6.340 [T] 
m.č. 211:(1.35+1.77)*2=6.240 [U] 
m.č. 212:(1.35+1.77)*2=6.240 [V] 
m.č. 216:(1.35+1.74)*2=6.180 [W] 
m.č. 217:(1.35+1.76)*2=6.220 [X] 
m.č. 218:(1.35+1.77)*2=6.240 [Y] 
m.č. 219:(1.35+1.8)*2=6.300 [Z] 
m.č. 220:(1.35+1.785)*2=6.270 [AA] 
m.č. 221:(1.35+1.765)*2=6.230 [AB] 
m.č. 222:(1.35+1.79)*2=6.280 [AC] 
m.č. 224:(1.35+1.76)*2=6.220 [AD] 
m.č. 302:(1.666+1.146)*2=5.624 [AE] 
m.č. 303:(1.32+0.892)*2=4.424 [AF] 
m.č. 304:(1.478+1.314)*2=5.584 [AG] 
Rohový profil:7*4.26=29.820 [AH] 
Celkem: A+B+C+D+E+F+G+H+I+J+K+L+M+N+O+P+Q+R+S+T+U+V+W+X+Y+Z+AA+AB+AC+AD+AE+AF+AG+AH=337.892 [AI]</t>
  </si>
  <si>
    <t>108</t>
  </si>
  <si>
    <t>55343023</t>
  </si>
  <si>
    <t>profil rohový Pz s kulatou hlavou pro vnitřní omítky tl 15mm</t>
  </si>
  <si>
    <t>7*4.26=29.820 [A] 
29.82*1.05 Přepočtené koeficientem množství=31.311 [B]</t>
  </si>
  <si>
    <t>109</t>
  </si>
  <si>
    <t>59051516</t>
  </si>
  <si>
    <t>profil začišťovací PVC pro ostění vnitřních omítek</t>
  </si>
  <si>
    <t>308.072*1.05 Přepočtené koeficientem množství=323.476 [A]</t>
  </si>
  <si>
    <t>Úprava povrchů vnějších</t>
  </si>
  <si>
    <t>110</t>
  </si>
  <si>
    <t>978019391</t>
  </si>
  <si>
    <t>Otlučení vápenných nebo vápenocementových omítek vnějších ploch s vyškrabáním spar a s očištěním zdiva stupně členitosti 3 až 5, v rozsahu přes 80 do 100 %</t>
  </si>
  <si>
    <t>sokl F02:' 
stěna západní:8.8=8.800 [A] 
stěna jižní:29.45=29.450 [B] 
stěna východní:8.8=8.800 [C] 
stěna severní:25.07=25.070 [D] 
nárožní bosáže podklad kámen zachovat:95.98=95.980 [E] 
F16:4.86=4.860 [F] 
F17:3.98=3.980 [G] 
Celkem: A+B+C+D+E+F+G=176.940 [H]</t>
  </si>
  <si>
    <t>111</t>
  </si>
  <si>
    <t>629995101</t>
  </si>
  <si>
    <t>Očištění vnějších ploch tlakovou vodou omytím</t>
  </si>
  <si>
    <t>režné zdivo F01:' 
stěna západní:40.98=40.980 [A] 
stěna jižní:139.74=139.740 [B] 
stěna východní:40.98=40.980 [C] 
stěna severní:119.94=119.940 [D] 
'sokl F02:' 
stěna západní:8.8=8.800 [E] 
stěna jižní:29.45=29.450 [F] 
stěna východní:8.8=8.800 [G] 
stěna severní:25.07=25.070 [H] 
nárožní bosáže:95.98=95.980 [I] 
soklová římsa:95.27*0.314=29.915 [J] 
kordonová římsa:95.27*1.28=121.946 [K] 
korunní římsa:95.27*1.605=152.908 [L] 
Celkem: A+B+C+D+E+F+G+H+I+J+K+L=814.509 [M]</t>
  </si>
  <si>
    <t>112</t>
  </si>
  <si>
    <t>622321101</t>
  </si>
  <si>
    <t>Omítka vápenocementová vnějších ploch nanášená ručně jednovrstvá, tloušťky do 15 mm hrubá nezatřená stěn</t>
  </si>
  <si>
    <t>KS2:0.59+0.45+0.45=1.490 [A] 
KS4:0.67+0.71+0.38=1.760 [B] 
Celkem: A+B=3.250 [C]</t>
  </si>
  <si>
    <t>113</t>
  </si>
  <si>
    <t>622316121</t>
  </si>
  <si>
    <t>Omítka sanační vápenná vnějších ploch jednovrstvá tloušťky do 20 mm nanášená ručně stěn</t>
  </si>
  <si>
    <t>sokl F02:' 
stěna západní:8.8=8.800 [A] 
stěna jižní:29.45=29.450 [B] 
stěna východní:8.8=8.800 [C] 
stěna severní:25.07=25.070 [D] 
nárožní bosáže:95.98=95.980 [E] 
Celkem: A+B+C+D+E=168.100 [F]</t>
  </si>
  <si>
    <t>114</t>
  </si>
  <si>
    <t>R62200001</t>
  </si>
  <si>
    <t>Otryskání ploch stěn vnějších, včetně odklizení po tryskání, vysátí ploch průmyslovým vysavačem,režné zdivo, system TORBO</t>
  </si>
  <si>
    <t>režné zdivo F01:' 
stěna západní:40.98=40.980 [A] 
stěna jižní:139.74=139.740 [B] 
stěna východní:40.98=40.980 [C] 
stěna severní:119.94=119.940 [D] 
'sokl F02:' 
stěna západní:8.8=8.800 [E] 
stěna jižní:29.45=29.450 [F] 
stěna východní:8.8=8.800 [G] 
stěna severní:25.07=25.070 [H] 
nárožní bosáže:95.98=95.980 [I] 
soklová římsa:95.27*0.314=29.915 [J] 
kordonová římsa:95.27*1.28=121.946 [K] 
korunní římsa:95.27*1.605=152.908 [L] 
Komínové hlavice:4*4.2+5.36+2*6.76=35.680 [M] 
Celkem: A+B+C+D+E+F+G+H+I+J+K+L+M=850.189 [N]</t>
  </si>
  <si>
    <t>115</t>
  </si>
  <si>
    <t>R62200002</t>
  </si>
  <si>
    <t>Demontáž a likvidace ochrany proti ptákům</t>
  </si>
  <si>
    <t>2*96.0=192.000 [A]</t>
  </si>
  <si>
    <t>116</t>
  </si>
  <si>
    <t>R62200003</t>
  </si>
  <si>
    <t>Chemické očištění fasády režného zdiva včetně odstranění nátěru režného zdiva - nanesení přípravku, působení, mechanické ostranění nátěru, odstranění tlakovou v</t>
  </si>
  <si>
    <t>Chemické očištění fasády režného zdiva včetně odstranění nátěru režného zdiva - nanesení přípravku, působení, mechanické ostranění nátěru, odstranění tlakovou vodou (samostatná položka) F01</t>
  </si>
  <si>
    <t>117</t>
  </si>
  <si>
    <t>R62200004</t>
  </si>
  <si>
    <t>Odstraňovač starých nátěrů fasád F01</t>
  </si>
  <si>
    <t>spotřeba 0,6l/m2:' 
stěna západní:40.98*0.6=24.588 [A] 
stěna jižní:139.74*0.6=83.844 [B] 
stěna východní:40.98*0.6=24.588 [C] 
stěna severní:119.94*0.6=71.964 [D] 
'sokl F02:' 
stěna západní:8.8*0.6=5.280 [E] 
stěna jižní:29.45*0.6=17.670 [F] 
stěna východní:8.8*0.6=5.280 [G] 
stěna severní:25.07*0.6=15.042 [H] 
nárožní bosáže:95.98*0.6=57.588 [I] 
soklová římsa:95.27*0.314*0.6=17.949 [J] 
kordonová římsa:95.27*1.28*0.6=73.167 [K] 
korunní římsa:95.27*1.605*0.6=91.745 [L] 
Celkem: A+B+C+D+E+F+G+H+I+J+K+L=488.705 [M]</t>
  </si>
  <si>
    <t>118</t>
  </si>
  <si>
    <t>622325656</t>
  </si>
  <si>
    <t>Oprava vápenné omítky s celoplošným přeštukováním vnějších ploch stupně členitosti 5, v rozsahu opravované plochy přes 40 do 50%</t>
  </si>
  <si>
    <t>Oprava vápenné omítky šambrán, nadokenních říms, frontonu včetně impregnace podkladu viz F04:' 
2.16*15=32.400 [A] 
3.46*4=13.840 [B] 
3.39=3.390 [C] 
3.22*20=64.400 [D] 
4.9*2=9.800 [E] 
Celkem: A+B+C+D+E=123.830 [F]</t>
  </si>
  <si>
    <t>119</t>
  </si>
  <si>
    <t>R62200007</t>
  </si>
  <si>
    <t>Omítka vápenocementová vnějších ploch - vytvoření nových šambrán F13 nanášená ručně dvouvrstvá, tloušťky jádrové omítky do 25 mm a tloušťky štuku do 3 mm štukov</t>
  </si>
  <si>
    <t>Omítka vápenocementová vnějších ploch - vytvoření nových šambrán F13 nanášená ručně dvouvrstvá, tloušťky jádrové omítky do 25 mm a tloušťky štuku do 3 mm štuková stěn vč. zvýšeného stupně členitosti</t>
  </si>
  <si>
    <t>F13:0.75=0.750 [A]</t>
  </si>
  <si>
    <t>120</t>
  </si>
  <si>
    <t>R62200008</t>
  </si>
  <si>
    <t>Demontáž stávajícího názvu železniční stanice prosvětlená/neprosvětlená vč. likvidace komplet</t>
  </si>
  <si>
    <t>F14:2=2.000 [A]</t>
  </si>
  <si>
    <t>121</t>
  </si>
  <si>
    <t>R62200009</t>
  </si>
  <si>
    <t>Demontáž turistické mapy F18 včetně likvidace</t>
  </si>
  <si>
    <t>komplet</t>
  </si>
  <si>
    <t>122</t>
  </si>
  <si>
    <t>R62200010</t>
  </si>
  <si>
    <t>Demontáž pamětní desky včetně uskladnění a následné montáže D+M F19</t>
  </si>
  <si>
    <t>123</t>
  </si>
  <si>
    <t>R62200011</t>
  </si>
  <si>
    <t>Demontáž a likvidace stávajícího orientačního systému v případě světelných tabulý vč. odpojení F20</t>
  </si>
  <si>
    <t>124</t>
  </si>
  <si>
    <t>R62200012</t>
  </si>
  <si>
    <t>Demontáž a likvidace stávajícího umyvadla vč. odpojení F21</t>
  </si>
  <si>
    <t>125</t>
  </si>
  <si>
    <t>R62200013</t>
  </si>
  <si>
    <t>Demontáž a uskladnění desky kulturní památka vč. následné montáže lepení D+M F22</t>
  </si>
  <si>
    <t>126</t>
  </si>
  <si>
    <t>R62200014</t>
  </si>
  <si>
    <t>Demontáž a likvidace stávajících hodin vč. odpojení a likvidace F23</t>
  </si>
  <si>
    <t>127</t>
  </si>
  <si>
    <t>R62200015</t>
  </si>
  <si>
    <t>Ochrana výškové značky vč. tabulky zakrytím F24, F26</t>
  </si>
  <si>
    <t>128</t>
  </si>
  <si>
    <t>R62200016</t>
  </si>
  <si>
    <t>Dočasné zakrývání jednotky chlazení při provádění prací F29</t>
  </si>
  <si>
    <t>129</t>
  </si>
  <si>
    <t>R62200017</t>
  </si>
  <si>
    <t>Vyškrabání cementové malty ze spár zdiva režného z CP</t>
  </si>
  <si>
    <t>režné zdivo F01:' 
stěna západní:40.98=40.980 [A] 
stěna jižní:139.74=139.740 [B] 
stěna východní:40.98=40.980 [C] 
stěna severní:119.94=119.940 [D] 
Komínové hlavice:4*4.2+5.36+2*6.76=35.680 [E] 
Celkem: A+B+C+D+E=377.320 [F]</t>
  </si>
  <si>
    <t>130</t>
  </si>
  <si>
    <t>629991011</t>
  </si>
  <si>
    <t>Zakrytí vnějších ploch před znečištěním včetně pozdějšího odkrytí výplní otvorů a svislých ploch fólií přilepenou lepící páskou</t>
  </si>
  <si>
    <t>131</t>
  </si>
  <si>
    <t>622631001</t>
  </si>
  <si>
    <t>Spárování vnějších ploch pohledového zdiva z cihel, spárovací maltou stěn</t>
  </si>
  <si>
    <t>132</t>
  </si>
  <si>
    <t>R62200019</t>
  </si>
  <si>
    <t>Výměna a doplnění vadných prvků režného zdiva - vybourání vadného prvku, vyplnění novým prvkem cihlá plná pálená P15, malta M5 D+M (F01)</t>
  </si>
  <si>
    <t>režné zdivo F01 - předpokládá se výměna 2500 ks cihel:2500=2 500.000 [A]</t>
  </si>
  <si>
    <t>133</t>
  </si>
  <si>
    <t>R62200020</t>
  </si>
  <si>
    <t>Odbourání kamenné římsy</t>
  </si>
  <si>
    <t>Soklová římsa:45=45.000 [A] 
Kordonová římsa:25=25.000 [B] 
Korunní římsa:15=15.000 [C] 
Celkem: A+B+C=85.000 [D]</t>
  </si>
  <si>
    <t>134</t>
  </si>
  <si>
    <t>R62200021</t>
  </si>
  <si>
    <t>Přestěrkování povrchu tenkovrstvou stěrkou v tl. do 10 mm v exteriéru D+M</t>
  </si>
  <si>
    <t>KS2:0.43=0.430 [A] 
KS4:0.67=0.670 [B] 
Celkem: A+B=1.100 [C]</t>
  </si>
  <si>
    <t>Podlahy a podlahové konstrukce</t>
  </si>
  <si>
    <t>135</t>
  </si>
  <si>
    <t>631311135</t>
  </si>
  <si>
    <t>Mazanina z betonu prostého bez zvýšených nároků na prostředí tl. přes 120 do 240 mm tř. C 20/25</t>
  </si>
  <si>
    <t>136</t>
  </si>
  <si>
    <t>631362021</t>
  </si>
  <si>
    <t>Výztuž mazanin ze svařovaných sítí z drátů typu KARI</t>
  </si>
  <si>
    <t>m.č.103,118:25.27*1.2*0.00198=0.060 [A] 
m.č.111-113,116:52.04*1.2*0.00198=0.124 [B] 
m.č.114:22.85*1.2*0.00198=0.054 [C] 
m.č.115:25.16*1.2*0.00198=0.060 [D] 
Celkem: A+B+C+D=0.298 [E]</t>
  </si>
  <si>
    <t>137</t>
  </si>
  <si>
    <t>632451234</t>
  </si>
  <si>
    <t>Potěr cementový samonivelační litý tř. C 25, tl. přes 45 do 50 mm</t>
  </si>
  <si>
    <t>m.č.103,118:25.27=25.270 [A] 
m.č.111-113,116:52.04=52.040 [B] 
m.č.114:22.85=22.850 [C] 
m.č.115:25.16=25.160 [D] 
6.04*0.05=0.302 [E] 
Celkem: A+B+C+D+E=125.622 [F]</t>
  </si>
  <si>
    <t>138</t>
  </si>
  <si>
    <t>633811111</t>
  </si>
  <si>
    <t>Broušení betonových podlah nerovností do 2 mm (stržení šlemu)</t>
  </si>
  <si>
    <t>Osazování výplní otvorů</t>
  </si>
  <si>
    <t>139</t>
  </si>
  <si>
    <t>767691822</t>
  </si>
  <si>
    <t>Ostatní práce - vyvěšení nebo zavěšení kovových křídel s případným uložením a opětovným zavěšením po provedení stavebních změn dveří, plochy do 2 m2</t>
  </si>
  <si>
    <t>D01:1*2=2.000 [A] 
D02:2*2=4.000 [B] 
D03:2*2=4.000 [C] 
D41:1*2=2.000 [D] 
Celkem: A+B+C+D=12.000 [E]</t>
  </si>
  <si>
    <t>140</t>
  </si>
  <si>
    <t>766691914</t>
  </si>
  <si>
    <t>Ostatní práce vyvěšení nebo zavěšení křídel s případným uložením a opětovným zavěšením po provedení stavebních změn dřevěných dveřních, plochy do 2 m2</t>
  </si>
  <si>
    <t>D11:1*2=2.000 [A] 
D12:1*2=2.000 [B] 
D13:3*2=6.000 [C] 
D15:2*2=4.000 [D] 
D16:1*2=2.000 [E] 
Celkem: A+B+C+D+E=16.000 [F]</t>
  </si>
  <si>
    <t>141</t>
  </si>
  <si>
    <t>642944121</t>
  </si>
  <si>
    <t>Osazení ocelových dveřních zárubní lisovaných nebo z úhelníků dodatečně s vybetonováním prahu, plochy do 2,5 m2</t>
  </si>
  <si>
    <t>D01:1=1.000 [A] 
D02:2=2.000 [B] 
D03:2=2.000 [C] 
D11:1=1.000 [D] 
D15:2=2.000 [E] 
Celkem: A+B+C+D+E=8.000 [F]</t>
  </si>
  <si>
    <t>142</t>
  </si>
  <si>
    <t>R64210005</t>
  </si>
  <si>
    <t>D01 Dveře vnitřní pravé kovové plné,povrch pozinkovaný plech s povrchovou úpravou, RAL 7016, hladké, 900x1970 mm, Rw= 32db,  kování bezpečnostní tř. 3, broušená</t>
  </si>
  <si>
    <t>D01 Dveře vnitřní pravé kovové plné,povrch pozinkovaný plech s povrchovou úpravou, RAL 7016, hladké, 900x1970 mm, Rw= 32db,   
kování bezpečnostní tř. 3, broušená nerez kulatá rozeta, klika-klika, systém generálního klíče  
zá</t>
  </si>
  <si>
    <t>D01: 1=1.000 [A]</t>
  </si>
  <si>
    <t>143</t>
  </si>
  <si>
    <t>R64210006</t>
  </si>
  <si>
    <t>D02 Dveře vnitřní pravé kovové plné,povrch pozinkovaný plech s povrchovou úpravou, RAL 7016, hladké, 900x1970 mm(rozměr dle stávajícího otvoru), Rw= 32db,  ková</t>
  </si>
  <si>
    <t>D02 Dveře vnitřní pravé kovové plné,povrch pozinkovaný plech s povrchovou úpravou, RAL 7016, hladké, 900x1970 mm(rozměr dle stávajícího otvoru), Rw= 32db,   
kování bezpečnostní tř. 3, broušená nerez kulatá rozeta, klika-klika, systém generálního klíče  
zárubeň ocelová rámová, samozavír</t>
  </si>
  <si>
    <t>D02: 2=2.000 [A]</t>
  </si>
  <si>
    <t>144</t>
  </si>
  <si>
    <t>R64210007</t>
  </si>
  <si>
    <t>D03 Dveře vnitřní levé kovové plné, povrch pozinkovaný plech s povrchovou úpravou,RAL 7016,  hladké, 900x1970 mm (rozměr dle stávajícího otvoru),Rw= 32db,  ková</t>
  </si>
  <si>
    <t>D03 Dveře vnitřní levé kovové plné, povrch pozinkovaný plech s povrchovou úpravou,RAL 7016,  hladké, 900x1970 mm (rozměr dle stávajícího otvoru),Rw= 32db,   
kování bezpečnostní tř. 3, broušená nerez kulatá rozeta, klika-klika, systém generálního klíče   
zárubeň ocelová rámová, samozavírač s aretací</t>
  </si>
  <si>
    <t>D03: 2=2.000 [A]</t>
  </si>
  <si>
    <t>145</t>
  </si>
  <si>
    <t>R64210008</t>
  </si>
  <si>
    <t>D11 Zárubeň jednokřídlá ocelová, L,P,  pro dodatečnou montáž tl stěny 100mm rozměru 700/1970</t>
  </si>
  <si>
    <t>D11:1=1.000 [A]</t>
  </si>
  <si>
    <t>146</t>
  </si>
  <si>
    <t>R64210009</t>
  </si>
  <si>
    <t>D11 Dveře vnitřní dřevěné pravé plné, hladké, 700x1970 mm povrch HPL, vnitřní rám z masivního dřeva, výplň DTD deska plná kování wc mosaz klika-klika,</t>
  </si>
  <si>
    <t>D11 Dveře vnitřní dřevěné pravé plné, hladké, 700x1970 mm  
povrch HPL, vnitřní rám z masivního dřeva, výplň DTD deska plná  
kování wc mosaz klika-klika,</t>
  </si>
  <si>
    <t>147</t>
  </si>
  <si>
    <t>R64210010</t>
  </si>
  <si>
    <t>D12 Dveře vnitřní dřevěné pravé plné, hladké, 600x1970 mm (rozměr bude překontrolován) povrch HPL, vnitřní rám z masivního dřeva, výplň DTD deska plná kování wc</t>
  </si>
  <si>
    <t>D12 Dveře vnitřní dřevěné pravé plné, hladké, 600x1970 mm (rozměr bude překontrolován)  
povrch HPL, vnitřní rám z masivního dřeva, výplň DTD deska plná  
kování wc mosaz klika-klika,   
do stávající ocelové zárubně</t>
  </si>
  <si>
    <t>D12:1=1.000 [A]</t>
  </si>
  <si>
    <t>148</t>
  </si>
  <si>
    <t>R64210011</t>
  </si>
  <si>
    <t>D13 Dveře vnitřní dřevěné pravé plné bezpečnostní, hladké, 800x1970 mm (rozměr bude překontrolován) povrch HPL, vnitřní rám z masivního dřeva, výplň DTD deska p</t>
  </si>
  <si>
    <t>D13 Dveře vnitřní dřevěné pravé plné bezpečnostní, hladké, 800x1970 mm (rozměr bude překontrolován)  
povrch HPL, vnitřní rám z masivního dřeva, výplň DTD deska plná  
bezpečnostní třída RC2  
el. zámek dodávka - EACS  
kování bezpečnostní tř. 3, mosaz,koule</t>
  </si>
  <si>
    <t>D13:3=3.000 [A]</t>
  </si>
  <si>
    <t>149</t>
  </si>
  <si>
    <t>R64210012</t>
  </si>
  <si>
    <t>D15 Dveře vnitřní dřevěné levé plné bezpečnostní, hladké,  900x1970 mm povrch HPL, vnitřní rám z masivního dřeva, výplň DTD deska plná bezpečnostní třída RC2 el</t>
  </si>
  <si>
    <t>D15 Dveře vnitřní dřevěné levé plné bezpečnostní, hladké,  900x1970 mm  
povrch HPL, vnitřní rám z masivního dřeva, výplň DTD deska plná  
bezpečnostní třída RC2  
el. zámek dodávka - EACS  
kování bezpečnostní tř. 3, mosaz, klika-klika,   
systém generálního klíče (3 úrovně)</t>
  </si>
  <si>
    <t>D15:2=2.000 [A]</t>
  </si>
  <si>
    <t>150</t>
  </si>
  <si>
    <t>R64210013</t>
  </si>
  <si>
    <t>D15 Zárubeň jednokřídlá ocelová, L,P montáž tl stěny 150mm rozměru 900/1970</t>
  </si>
  <si>
    <t>151</t>
  </si>
  <si>
    <t>R64210014</t>
  </si>
  <si>
    <t>D16 Dveře vnitřní dřevěné pravé plné, hladké, 600x1970 mm (rozměr bude překontrolován) povrch HPL, vnitřní rám z masivního dřeva, výplň DTD deska plná kování be</t>
  </si>
  <si>
    <t>D16 Dveře vnitřní dřevěné pravé plné, hladké, 600x1970 mm (rozměr bude překontrolován)  
povrch HPL, vnitřní rám z masivního dřeva, výplň DTD deska plná  
kování bezpečnostní tř. 3, mosaz, klika-klika,   
systém generálního klíče (3 úrovně)  
do stávající ocelové zárubně</t>
  </si>
  <si>
    <t>D16:1=1.000 [A]</t>
  </si>
  <si>
    <t>152</t>
  </si>
  <si>
    <t>R64210015</t>
  </si>
  <si>
    <t>D17 Dveře vnitřní dřevěné levé plné, hladké,700x1970 mm povrch HPl, vnitřní rám z masivního dřeva, výplň DTD deska plná kování wc mosaz klika-klika,</t>
  </si>
  <si>
    <t>D17 Dveře vnitřní dřevěné levé plné, hladké,700x1970 mm  
povrch HPl, vnitřní rám z masivního dřeva, výplň DTD deska plná  
kování wc mosaz klika-klika,</t>
  </si>
  <si>
    <t>D17:1=1.000 [A]</t>
  </si>
  <si>
    <t>153</t>
  </si>
  <si>
    <t>R64210016</t>
  </si>
  <si>
    <t>D17 Zárubeň jednokřídlá ocelová, L,P montáž tl stěny 150mm rozměru 700/1970</t>
  </si>
  <si>
    <t>154</t>
  </si>
  <si>
    <t>R64210017</t>
  </si>
  <si>
    <t>D41 Repas dveře vnitřní ocelové pravé, hladké, 900x1990 mm s ocelovu úhleníkovou zárubní  kování bezpečnostní tř. 3, klika-klika,  očištění a obroušení plochy z</t>
  </si>
  <si>
    <t>D41 Repas dveře vnitřní ocelové pravé, hladké, 900x1990 mm s ocelovu úhleníkovou zárubní   
kování bezpečnostní tř. 3, klika-klika,   
očištění a obroušení plochy  
základní nátěr ocelové konstrukce  
2x finální nátěr ocelové konstrukce viz techncká zpráva</t>
  </si>
  <si>
    <t>D41:1=1.000 [A]</t>
  </si>
  <si>
    <t>155</t>
  </si>
  <si>
    <t>R64210018</t>
  </si>
  <si>
    <t>práh dveřní dřevěný dubový tl 20mm dl 950mm š 450mm vč. povrchové úpravy D+M</t>
  </si>
  <si>
    <t>156</t>
  </si>
  <si>
    <t>R64210019</t>
  </si>
  <si>
    <t>práh dveřní dřevěný dubový tl 20mm dl 900mm š 450mm vč. povrchové úpravy D+M</t>
  </si>
  <si>
    <t>157</t>
  </si>
  <si>
    <t>R64210020</t>
  </si>
  <si>
    <t>práh dveřní dřevěný dubový tl 20mm dl 900mm š 300mm vč. povrchové úpravy D+M</t>
  </si>
  <si>
    <t>158</t>
  </si>
  <si>
    <t>R64210021</t>
  </si>
  <si>
    <t>práh dveřní dřevěný dubový tl 20mm dl 900mm š 150mm vč. povrchové úpravy D+M</t>
  </si>
  <si>
    <t>711</t>
  </si>
  <si>
    <t>Izolace proti vodě, vlhkosti a plynům</t>
  </si>
  <si>
    <t>250</t>
  </si>
  <si>
    <t>R711100001</t>
  </si>
  <si>
    <t>Lak hydroizolační penetrační asfaltový</t>
  </si>
  <si>
    <t>spotřeba 0,2kg/m2' 
m.č.103,118:25.27*0.2=5.054 [A] 
m.č.111-113,116:52.04*0.2=10.408 [B] 
m.č.114:22.85*0.2=4.570 [C] 
m.č.115:25.16*0.2=5.032 [D] 
Mezisoučet: A+B+C+D=25.064 [E] 
Ztratné 10%:25.064*0.1=2.506 [F] 
Celkem: A+B+C+D+F=27.570 [G]</t>
  </si>
  <si>
    <t>251</t>
  </si>
  <si>
    <t>711111002</t>
  </si>
  <si>
    <t>Provedení izolace proti zemní vlhkosti natěradly a tmely za studena na ploše vodorovné V nátěrem lakem asfaltovým</t>
  </si>
  <si>
    <t>m.č.103,118:25.27=25.270 [A] 
m.č.111-113,116:52.04=52.040 [B] 
m.č.114:22.85=22.850 [C] 
m.č.115:25.16=25.160 [D] 
Celkem: A+B+C+D=125.320 [E]</t>
  </si>
  <si>
    <t>252</t>
  </si>
  <si>
    <t>711141559</t>
  </si>
  <si>
    <t>Provedení izolace proti zemní vlhkosti pásy přitavením NAIP na ploše vodorovné V</t>
  </si>
  <si>
    <t>253</t>
  </si>
  <si>
    <t>R711100002</t>
  </si>
  <si>
    <t>SBS modifikovaný asfaltový pás natavitelný tl. 4,0 mm s minerálním posypem, vyzužený polyestervou rohoží 200g/m2</t>
  </si>
  <si>
    <t>m.č.103,118:25.27=25.270 [A] 
m.č.111-113,116:52.04=52.040 [B] 
m.č.114:22.85=22.850 [C] 
m.č.115:25.16=25.160 [D] 
Mezisoučet: A+B+C+D=125.320 [E] 
Ztratné 15%: 125.32*0.15=18.798 [F] 
Celkem: A+B+C+D+F=144.118 [G]</t>
  </si>
  <si>
    <t>254</t>
  </si>
  <si>
    <t>R71100001</t>
  </si>
  <si>
    <t>Vrty příklepovými vrtáky o pr. 12 mm</t>
  </si>
  <si>
    <t>101.64*12+9.75*12=1 336.680 [A]</t>
  </si>
  <si>
    <t>255</t>
  </si>
  <si>
    <t>R71100002</t>
  </si>
  <si>
    <t>Dodatečná izolace zdiva, aplikace injektážní látky tlakovým čerpadlem, 2 řady, horizontální (odečet - půdorysná plocha s přesahy)</t>
  </si>
  <si>
    <t>39.8*1.414+35.44*1.28=101.640 [A]</t>
  </si>
  <si>
    <t>256</t>
  </si>
  <si>
    <t>R71100003</t>
  </si>
  <si>
    <t>Dodatečná izolace zdiva, aplikace injektážní látky tlakovým čerpadlem, 2 řady, vertikální</t>
  </si>
  <si>
    <t>(0.6*5+0.45*2)*2.5=9.750 [A]</t>
  </si>
  <si>
    <t>257</t>
  </si>
  <si>
    <t>R71100004</t>
  </si>
  <si>
    <t>Osazení pakrů pro tlakovou injektáž</t>
  </si>
  <si>
    <t>(101.64+9.75)*18=2 005.020 [A]</t>
  </si>
  <si>
    <t>258</t>
  </si>
  <si>
    <t>R71100005</t>
  </si>
  <si>
    <t>Injektážní roztok do velmi vysokého stupně zavlhčení (95% nasycení zdiva vodou)</t>
  </si>
  <si>
    <t>(101.64+9.75)*2.15=239.489 [A]</t>
  </si>
  <si>
    <t>259</t>
  </si>
  <si>
    <t>R71100006</t>
  </si>
  <si>
    <t>Dodatečné vložení izolace, podřezání strojně řetěz.pilou,HDPE fólie, tl. do 300mm D+M</t>
  </si>
  <si>
    <t>5.6+5.4=11.000 [A]</t>
  </si>
  <si>
    <t>260</t>
  </si>
  <si>
    <t>R71100007</t>
  </si>
  <si>
    <t>Omítka vnější stěn, MC s vodotěsní krystalizační přísadou, hrubá zatřená podrovnání zdiva pod stěrky v tl do 30mm D+M</t>
  </si>
  <si>
    <t>SE1,SI1' 
(95.22*1.1)+(2.6*1.8)+(8.08+3.68+5.45)*1=126.632 [A] 
6=6.000 [B] 
Celkem: A+B=132.632 [C]</t>
  </si>
  <si>
    <t>261</t>
  </si>
  <si>
    <t>R71100008</t>
  </si>
  <si>
    <t>Náběhový klín, MC, rozšíření základů D+M</t>
  </si>
  <si>
    <t>SE1' 
95.22+(8.08+3.68+5.45)=112.430 [A]</t>
  </si>
  <si>
    <t>262</t>
  </si>
  <si>
    <t>R71100009</t>
  </si>
  <si>
    <t>Stěrka hydroizolační stěn hybridní, 2-komp., svislá, zemní vlhkost, 4mm vč. penetrace D+M</t>
  </si>
  <si>
    <t>SE1' 
95.22*(1.1+0.4)+(2.6*1.8)=147.510 [A] 
6=6.000 [B] 
HUP:1.8*0.8=1.440 [C] 
KS2:0.43=0.430 [D] 
KS4:0.67=0.670 [E] 
Celkem: A+B+C+D+E=156.050 [F]</t>
  </si>
  <si>
    <t>263</t>
  </si>
  <si>
    <t>632481213</t>
  </si>
  <si>
    <t>Separační vrstva k oddělení podlahových vrstev z polyetylénové fólie</t>
  </si>
  <si>
    <t>SE1' 
((95.22*0.8)+(2.6*1.8))*1.1=88.942 [A] 
6*1.1=6.600 [B] 
Celkem: A+B=95.542 [C]</t>
  </si>
  <si>
    <t>264</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</si>
  <si>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</si>
  <si>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</si>
  <si>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</si>
  <si>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SE1' 
((95.22*1.3)+(2.6*1.8))*1.1=141.313 [A] 
6=6.000 [B] 
1.0*2.71=2.710 [C] 
Celkem: A+B+C=150.023 [D]</t>
  </si>
  <si>
    <t>265</t>
  </si>
  <si>
    <t>711161383</t>
  </si>
  <si>
    <t>Izolace proti zemní vlhkosti a beztlakové vodě nopovými fóliemi ostatní ukončení izolace lištou</t>
  </si>
  <si>
    <t>SE1' 
95.22+6=101.220 [A]</t>
  </si>
  <si>
    <t>266</t>
  </si>
  <si>
    <t>R71100013</t>
  </si>
  <si>
    <t>Asfaltová bezrozpouštědlová penetrace podkladu,D+M</t>
  </si>
  <si>
    <t>SI1' 
(8.08+3.68+5.45)*1=17.210 [A]</t>
  </si>
  <si>
    <t>267</t>
  </si>
  <si>
    <t>R71100014</t>
  </si>
  <si>
    <t>Stěrka hydroizolační stěn bitumenovou hmotou, svislá, zemní vlhkost, 4mm,D+M</t>
  </si>
  <si>
    <t>268</t>
  </si>
  <si>
    <t>R71100015</t>
  </si>
  <si>
    <t>Izolační fabion - propojení dodatečné izolace zdiva a izolace podlahy šířka 400 mm, bitumenová stěrka na vyrovnané zdivo,D+M</t>
  </si>
  <si>
    <t>nové podlahy (1NP + vytažení z výkopu pod podlahami):' 
(8.08+3.68+5.45)+(10.05+44.01+5.32)=76.590 [A]</t>
  </si>
  <si>
    <t>269</t>
  </si>
  <si>
    <t>R71100016</t>
  </si>
  <si>
    <t>Nespecifikované práce, provedení detailů hydroizolací a doplňkových sanačních prací</t>
  </si>
  <si>
    <t>270</t>
  </si>
  <si>
    <t>R71100017</t>
  </si>
  <si>
    <t>Oddělení stávajících a nových konstrukcí - silikátová hydroizolační stěrka 3 kg/m2 vč. podrovnání zdiva D+M</t>
  </si>
  <si>
    <t>(9*1.5*0.2)+3*1.3*1.5+2.3*1.5+1.4*1.5=14.100 [A] 
HUP:(2*0.775+1.8)*0.25+0.775*1.8=2.233 [B] 
Celkem: A+B=16.333 [C]</t>
  </si>
  <si>
    <t>271</t>
  </si>
  <si>
    <t>R71100018</t>
  </si>
  <si>
    <t>Odvlhčení kondenz. nebo absorpčními vysoušeči technolog. vlhkost, hodnocení během stavby D+M</t>
  </si>
  <si>
    <t>DEN</t>
  </si>
  <si>
    <t>272</t>
  </si>
  <si>
    <t>R71100019</t>
  </si>
  <si>
    <t>Kabelová průchodka s ucpávkou a systémovým výkem (prostupová pažnice DN150 dl. 600 na povrchovou hydroizolaci s límcem, těsnící vložka 6x13-34 včetně zednických</t>
  </si>
  <si>
    <t>Kabelová průchodka s ucpávkou a systémovým výkem (prostupová pažnice DN150 dl. 600 na povrchovou hydroizolaci s límcem, těsnící vložka 6x13-34 včetně zednických prací přípravných a dokončovacích D+M</t>
  </si>
  <si>
    <t>Suterén:4=4.000 [A]</t>
  </si>
  <si>
    <t>273</t>
  </si>
  <si>
    <t>998711202</t>
  </si>
  <si>
    <t>Přesun hmot pro izolace proti vodě, vlhkosti a plynům stanovený procentní sazbou (%) z ceny vodorovná dopravní vzdálenost do 50 m v objektech výšky přes 6 do 12</t>
  </si>
  <si>
    <t>%</t>
  </si>
  <si>
    <t>Přesun hmot pro izolace proti vodě, vlhkosti a plynům stanovený procentní sazbou (%) z ceny vodorovná dopravní vzdálenost do 50 m v objektech výšky přes 6 do 12 m</t>
  </si>
  <si>
    <t>713</t>
  </si>
  <si>
    <t>Izolace tepelné</t>
  </si>
  <si>
    <t>274</t>
  </si>
  <si>
    <t>713111136</t>
  </si>
  <si>
    <t>Montáž tepelné izolace stropů rohožemi, pásy, dílci, deskami, bloky (izolační materiál ve specifikaci) žebrových spodem kladenými volně na podbití mezi trámy</t>
  </si>
  <si>
    <t>S12:311.71=311.710 [A]</t>
  </si>
  <si>
    <t>275</t>
  </si>
  <si>
    <t>R71300001</t>
  </si>
  <si>
    <t>Tepelná izolace z minerální vlny na bázi skla, dodávaná ve formě rolí, ?D= 0,031 (W/m·K) tl. 200 mm</t>
  </si>
  <si>
    <t>S12:311.71=311.710 [A] 
ztratné 10% (přesahy) : 0.15*311.71=46.757 [B] 
Celkem: A+B=358.467 [C]</t>
  </si>
  <si>
    <t>276</t>
  </si>
  <si>
    <t>713121121</t>
  </si>
  <si>
    <t>Montáž tepelné izolace podlah rohožemi, pásy, deskami, dílci, bloky (izolační materiál ve specifikaci) kladenými volně dvouvrstvá</t>
  </si>
  <si>
    <t>277</t>
  </si>
  <si>
    <t>28375921</t>
  </si>
  <si>
    <t>deska EPS 200 pro konstrukce s velmi vysokým zatížením ?=0,034 tl 50mm</t>
  </si>
  <si>
    <t>m.č.103,118:25.27*2=50.540 [A] 
m.č.111-113,116:52.04*2=104.080 [B] 
m.č.114:22.85*2=45.700 [C] 
m.č.115:25.16*2=50.320 [D] 
Mezisoučet: A+B+C+D=250.640 [E] 
Ztratné 10%:250.64*0.1=25.064 [F] 
Celkem: A+B+C+D+F=275.704 [G]</t>
  </si>
  <si>
    <t>278</t>
  </si>
  <si>
    <t>713121211</t>
  </si>
  <si>
    <t>Montáž tepelné izolace podlah okrajovými pásky kladenými volně</t>
  </si>
  <si>
    <t>m.č.103:21=21.000 [A] 
m.č.110:29.66=29.660 [B] 
m.č.111:9.96=9.960 [C] 
m.č.112:9.01=9.010 [D] 
m.č.113:15.62=15.620 [E] 
m.č.114:21.01=21.010 [F] 
m.č.115:20.93=20.930 [G] 
m.č.116:22.40=22.400 [H] 
m.č.118:9.5=9.500 [I] 
m.č.120:5.37=5.370 [J] 
m.č.201,202,204,205:23.05=23.050 [K] 
m.č.206:22.05=22.050 [L] 
m.č.207:20.75=20.750 [M] 
m.č.208:13.8=13.800 [N] 
m.č.209,203:23.6=23.600 [O] 
m.č.210:20.85=20.850 [P] 
m.č.211,224:16.1=16.100 [Q] 
m.č.212-214,216,222,223:38.61=38.610 [R] 
m.č.217:19.64=19.640 [S] 
m.č.218:20.36=20.360 [T] 
m.č.219:20.36=20.360 [U] 
m.č.215,220,221:22.7=22.700 [V] 
Celkem: A+B+C+D+E+F+G+H+I+J+K+L+M+N+O+P+Q+R+S+T+U+V=426.330 [W]</t>
  </si>
  <si>
    <t>279</t>
  </si>
  <si>
    <t>63140274</t>
  </si>
  <si>
    <t>pásek okrajový izolační minerální plovoucích podlah š 120mm tl 12mm</t>
  </si>
  <si>
    <t>m.č.201,202,204,205:23.05=23.050 [A] 
m.č.206:22.05=22.050 [B] 
m.č.207:20.75=20.750 [C] 
m.č.208:13.8=13.800 [D] 
m.č.209,203:23.6=23.600 [E] 
m.č.210:20.85=20.850 [F] 
m.č.211,224:16.1=16.100 [G] 
m.č.212-214,216,222,223:38.61=38.610 [H] 
m.č.217:19.64=19.640 [I] 
m.č.218:20.36=20.360 [J] 
m.č.219:20.36=20.360 [K] 
m.č.215,220,221:22.7=22.700 [L] 
Mezisoučet: A+B+C+D+E+F+G+H+I+J+K+L=261.870 [M] 
Ztratné 10%:261.87*0.1=26.187 [N] 
Celkem: A+B+C+D+E+F+G+H+I+J+K+L+N=288.057 [O]</t>
  </si>
  <si>
    <t>280</t>
  </si>
  <si>
    <t>713191132</t>
  </si>
  <si>
    <t>Montáž tepelné izolace stavebních konstrukcí - doplňky a konstrukční součásti podlah, stropů vrchem nebo střech překrytím fólií separační z PE</t>
  </si>
  <si>
    <t>281</t>
  </si>
  <si>
    <t>28329041</t>
  </si>
  <si>
    <t>fólie PE separační či ochranná tl 0,1mm</t>
  </si>
  <si>
    <t>m.č.103,118:25.27=25.270 [A] 
m.č.111-113,116:52.04=52.040 [B] 
m.č.114:22.85=22.850 [C] 
m.č.115:25.16=25.160 [D] 
Mezisoučet: A+B+C+D=125.320 [E] 
Ztratné 10%:125.32*0.1=12.532 [F] 
Celkem: A+B+C+D+F=137.852 [G]</t>
  </si>
  <si>
    <t>282</t>
  </si>
  <si>
    <t>R71300002</t>
  </si>
  <si>
    <t>Montáž tepelné izolace podlah izolačním zásypem volně sypaným, tloušťky vrstvy přes 50 do 100 mm</t>
  </si>
  <si>
    <t>m.č.110:45.48=45.480 [A] 
S07-S11:294.97=294.970 [B] 
S12:311.71=311.710 [C] 
Celkem: A+B+C=652.160 [D]</t>
  </si>
  <si>
    <t>283</t>
  </si>
  <si>
    <t>R71300003</t>
  </si>
  <si>
    <t>Zásyp lehký granulát z přírodního jílu s velmi nízkou objemovou hmotností, f 1-4 mm, 500 kg/m3</t>
  </si>
  <si>
    <t>284</t>
  </si>
  <si>
    <t>R71300004</t>
  </si>
  <si>
    <t>Okrajová dilatační páska tl. 10 mm, páska dilatační okrajová, PE, fólie šířky 150 mm</t>
  </si>
  <si>
    <t>m.č.103:21=21.000 [A] 
m.č.110:29.66=29.660 [B] 
m.č.111:9.96=9.960 [C] 
m.č.112:9.01=9.010 [D] 
m.č.113:15.62=15.620 [E] 
m.č.114:21.01=21.010 [F] 
m.č.115:20.93=20.930 [G] 
m.č.116:22.40=22.400 [H] 
m.č.118:9.5=9.500 [I] 
m.č.120:5.37=5.370 [J] 
Mezisoučet: A+B+C+D+E+F+G+H+I+J=164.460 [K] 
Ztratné 10%: 164.46*0.1=16.446 [L] 
Celkem: A+B+C+D+E+F+G+H+I+J+L=180.906 [M]</t>
  </si>
  <si>
    <t>285</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</si>
  <si>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</si>
  <si>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</si>
  <si>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</si>
  <si>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286</t>
  </si>
  <si>
    <t>R71310006</t>
  </si>
  <si>
    <t>Desková izolace s parotěsnou zábranou AF-13 mm</t>
  </si>
  <si>
    <t>287</t>
  </si>
  <si>
    <t>R71310007</t>
  </si>
  <si>
    <t>Lepidlo pro izolace</t>
  </si>
  <si>
    <t>288</t>
  </si>
  <si>
    <t>R71310008</t>
  </si>
  <si>
    <t>Čistič lepidla 1 l</t>
  </si>
  <si>
    <t>289</t>
  </si>
  <si>
    <t>R71310009</t>
  </si>
  <si>
    <t>Izolace tepelná potrubí rohožemi a drátem 1vrstvá, izolace stoupaček 3,6 m od střechy</t>
  </si>
  <si>
    <t>290</t>
  </si>
  <si>
    <t>R71310010</t>
  </si>
  <si>
    <t>lepení polystyrenových desek XPS, bitumenová stěrka (2 l/m2) D+M</t>
  </si>
  <si>
    <t>SI1:' 
(8.08+3.68+5.45)*0.5=8.605 [A]</t>
  </si>
  <si>
    <t>291</t>
  </si>
  <si>
    <t>R71310011</t>
  </si>
  <si>
    <t>Izolace z polystyrenových desek XPS 40 mm</t>
  </si>
  <si>
    <t>SI1:' 
(8.08+3.68+5.45)*0.5*1.1=9.466 [A]</t>
  </si>
  <si>
    <t>292</t>
  </si>
  <si>
    <t>998713202</t>
  </si>
  <si>
    <t>Přesun hmot pro izolace tepelné stanovený procentní sazbou (%) z ceny vodorovná dopravní vzdálenost do 50 m v objektech výšky přes 6 do 12 m</t>
  </si>
  <si>
    <t>734</t>
  </si>
  <si>
    <t>Ústřední vytápění - armatury</t>
  </si>
  <si>
    <t>293</t>
  </si>
  <si>
    <t>734292714</t>
  </si>
  <si>
    <t>Ostatní armatury kulové kohouty PN 42 do 185°C přímé vnitřní závit G 3/4</t>
  </si>
  <si>
    <t>735</t>
  </si>
  <si>
    <t>Ústřední vytápění - otopná tělesa</t>
  </si>
  <si>
    <t>294</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</si>
  <si>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</si>
  <si>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</si>
  <si>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</si>
  <si>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762</t>
  </si>
  <si>
    <t>Konstrukce tesařské</t>
  </si>
  <si>
    <t>295</t>
  </si>
  <si>
    <t>762331812</t>
  </si>
  <si>
    <t>Demontáž vázaných konstrukcí krovů sklonu do 60° z hranolů, hranolků, fošen, průřezové plochy přes 120 do 224 cm2</t>
  </si>
  <si>
    <t>Demontáž výměn u střešeních výlezů:2*0.9+4*1+2*1.9+2*1.1=11.800 [A]</t>
  </si>
  <si>
    <t>296</t>
  </si>
  <si>
    <t>762331941</t>
  </si>
  <si>
    <t>Vyřezání části střešní vazby vázané konstrukce krovů průřezové plochy řeziva přes 288 do 450 cm2, délky vyřezané části krovového prvku do 3 m</t>
  </si>
  <si>
    <t>PK1 viz E.1.2:2.18+2.56+1=5.740 [A] 
PK2 viz E.1.2:(2.15+1.5)*5=18.250 [B] 
PK3 viz E.1.2:1.5=1.500 [C] 
Celkem: A+B+C=25.490 [D]</t>
  </si>
  <si>
    <t>297</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</si>
  <si>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</si>
  <si>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</si>
  <si>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</si>
  <si>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298</t>
  </si>
  <si>
    <t>60512130</t>
  </si>
  <si>
    <t>hranol stavební řezivo průřezu do 224cm2 do dl 6m</t>
  </si>
  <si>
    <t>Demontáž výměn u střešeních výlezů:(2*0.9+4*1+2*1.9+2*1.1)*0.13*0.16=0.245 [A] 
Podlahové polštáře:940*0.09*0.14=11.844 [B] 
Lišty zapuštěný záklop:960*0.04*0.04=1.536 [C] 
Mezisoučet: A+B+C=13.625 [D] 
Ztratné 10%: 13.625*0.1=1.363 [E] 
Celkem: A+B+C+E=14.988 [F]</t>
  </si>
  <si>
    <t>299</t>
  </si>
  <si>
    <t>762333914</t>
  </si>
  <si>
    <t>Otesání střešní vazby z hranolů nebo hranolků, průřezové plochy přes 288 do 450 cm2</t>
  </si>
  <si>
    <t>300</t>
  </si>
  <si>
    <t>762381012</t>
  </si>
  <si>
    <t>Heverování a podepření tesařských konstrukcí krovů plná vazba, rozpětí přes 9 do 12,5 m</t>
  </si>
  <si>
    <t>PK1 dle E.1.2:1=1.000 [A] 
PK2 dle E.1.2:1=1.000 [B] 
PK3 dle E.1.2:1=1.000 [C] 
Celkem: A+B+C=3.000 [D]</t>
  </si>
  <si>
    <t>301</t>
  </si>
  <si>
    <t>762511847</t>
  </si>
  <si>
    <t>Demontáž podlahové konstrukce podkladové z dřevoštěpkových desek jednovrstvých šroubovaných na sraz, tloušťka desky přes 15 mm</t>
  </si>
  <si>
    <t>m.č.117:2.185*2.8=6.118 [A]</t>
  </si>
  <si>
    <t>302</t>
  </si>
  <si>
    <t>762512811</t>
  </si>
  <si>
    <t>Demontáž podlahové konstrukce podkladové roštu podkladového</t>
  </si>
  <si>
    <t>303</t>
  </si>
  <si>
    <t>762523108</t>
  </si>
  <si>
    <t>Položení podlah hoblovaných na sraz z fošen</t>
  </si>
  <si>
    <t>Půda vyvýšené podlahy m.č.301:12.15=12.150 [A] 
Půda vyvýšené podlahy m.č.302:22.4=22.400 [B] 
Půda vyvýšené podlahy m.č.303:14.22=14.220 [C] 
Celkem: A+B+C=48.770 [D]</t>
  </si>
  <si>
    <t>304</t>
  </si>
  <si>
    <t>R76250001</t>
  </si>
  <si>
    <t>řezivo dubové sušené tl do 40mm pro realizaci doplnění stropní konstrukce, podlah</t>
  </si>
  <si>
    <t>Půda vyvýšené podlahy:0.45=0.450 [A] 
Půda S12:311.71*0.027*0.3=2.525 [B] 
Impregnované podložky:64*0.15*0.15*0.02=0.029 [C] 
Strop nad 1NP:294.97*0.04*0.5=5.899 [D] 
Podlaha 2NP:174.34*0.03*0.5=2.615 [E] 
Podlaha 2NP prokladky:174.34*0.03*0.1=0.523 [F] 
Sokl lišty dřevěná podlaha:174.34*0.03*0.1=0.523 [G] 
Mezisoučet: A+B+C+D+E+F+G=12.564 [H] 
Ztratné 10%: 12.041*0.1=1.204 [I] 
Celkem: A+B+C+D+E+F+G+I=13.768 [J]</t>
  </si>
  <si>
    <t>305</t>
  </si>
  <si>
    <t>R76250002</t>
  </si>
  <si>
    <t>Položení podlah hoblovaných na sraz z fošen s prokladky dle stávajícího stavu</t>
  </si>
  <si>
    <t>m.č.206.28.35=28.350 [A] 
m.č.207.25.28=25.280 [B] 
m.č.203,209:23.92=23.920 [C] 
m.č.210:24.88=24.880 [D] 
m.č.217:21.85=21.850 [E] 
m.č.218:25.18=25.180 [F] 
m.č.219:24.88=24.880 [G] 
Celkem: A+B+C+D+E+F+G=174.340 [H]</t>
  </si>
  <si>
    <t>306</t>
  </si>
  <si>
    <t>762526110</t>
  </si>
  <si>
    <t>Položení podlah položení polštářů pod podlahy osové vzdálenosti do 650 mm</t>
  </si>
  <si>
    <t>307</t>
  </si>
  <si>
    <t>762527811</t>
  </si>
  <si>
    <t>Demontáž podlah k dalšímu použití bez polštářů z prken tl. do 32 mm</t>
  </si>
  <si>
    <t>308</t>
  </si>
  <si>
    <t>762528811</t>
  </si>
  <si>
    <t>Demontáž podlah k dalšímu použití s polštáři z prken tl. do 32 mm</t>
  </si>
  <si>
    <t>m.č.201-205:23.14=23.140 [A] 
m.č.206.28.35=28.350 [B] 
m.č.207.25.28=25.280 [C] 
m.č.208:7.36=7.360 [D] 
m.č.209:23.92=23.920 [E] 
m.č.210:24.88=24.880 [F] 
m.č.211:15.18=15.180 [G] 
m.č.212-216,222-224:46.60=46.600 [H] 
m.č.217:21.85=21.850 [I] 
m.č.218:25.18=25.180 [J] 
m.č.219:24.88=24.880 [K] 
m.č.220,221:28.35=28.350 [L] 
Celkem: A+B+C+D+E+F+G+H+I+J+K+L=294.970 [M]</t>
  </si>
  <si>
    <t>309</t>
  </si>
  <si>
    <t>R76250003</t>
  </si>
  <si>
    <t>Spojovací prostředky podlah a podkladových konstrukcí hřebíky, vruty dle specifikace viz skladby podlah S09</t>
  </si>
  <si>
    <t>m.č.206.28.35=28.350 [A] 
m.č.207.25.28=25.280 [B] 
m.č.203,209:23.92=23.920 [C] 
m.č.210:24.88=24.880 [D] 
m.č.217:21.85=21.850 [E] 
m.č.218:25.18=25.180 [F] 
m.č.219:24.88=24.880 [G] 
Půda vyvýšené podlahy m.č.301:12.15=12.150 [H] 
Půda vyvýšené podlahy m.č.302:22.4=22.400 [I] 
Půda vyvýšené podlahy m.č.303:14.22=14.220 [J] 
Celkem: A+B+C+D+E+F+G+H+I+J=223.110 [K]</t>
  </si>
  <si>
    <t>310</t>
  </si>
  <si>
    <t>762713140</t>
  </si>
  <si>
    <t>Montáž prostorových vázaných konstrukcí z řeziva hraněného nebo polohraněného průřezové plochy přes 288 do 450 cm2</t>
  </si>
  <si>
    <t>Půda vyvýšená podlaha - podkladní kce:7.44+24+5.6=37.040 [A]</t>
  </si>
  <si>
    <t>311</t>
  </si>
  <si>
    <t>762816811</t>
  </si>
  <si>
    <t>Demontáž záklopů stropů vrchních a zapuštěných k dalšímu použití z hoblovaných prken s olištováním, tl. do 32 mm</t>
  </si>
  <si>
    <t>m.č.201-205:23.14=23.140 [A] 
m.č.206.28.35=28.350 [B] 
m.č.207.25.28=25.280 [C] 
m.č.208:7.36=7.360 [D] 
m.č.209:23.92=23.920 [E] 
m.č.210:24.88=24.880 [F] 
m.č.211:15.18=15.180 [G] 
m.č.212-216,222-224:46.60=46.600 [H] 
m.č.217:21.85=21.850 [I] 
m.č.218:25.18=25.180 [J] 
m.č.219:24.88=24.880 [K] 
m.č.220,221:28.35=28.350 [L] 
m.č.301:121.97=121.970 [M] 
m.č.302:22.4*2=44.800 [N] 
m.č.303:14.22*2=28.440 [O] 
m.č.304:153.12=153.120 [P] 
Celkem: A+B+C+D+E+F+G+H+I+J+K+L+M+N+O+P=643.300 [Q]</t>
  </si>
  <si>
    <t>312</t>
  </si>
  <si>
    <t>762822130</t>
  </si>
  <si>
    <t>Montáž stropních trámů z hraněného a polohraněného řeziva s trámovými výměnami, průřezové plochy přes 288 do 450 cm2</t>
  </si>
  <si>
    <t>Strop nad 2NP:' 
5.4*1=5.400 [A] 
5.95*3=17.850 [B] 
1.975*3=5.925 [C] 
4.075*3=12.225 [D] 
5.35*2=10.700 [E] 
5.45*2=10.900 [F] 
Celkem: A+B+C+D+E+F=63.000 [G]</t>
  </si>
  <si>
    <t>313</t>
  </si>
  <si>
    <t>60512140</t>
  </si>
  <si>
    <t>hranol stavební řezivo průřezu do 450cm2 do dl 6m</t>
  </si>
  <si>
    <t>314</t>
  </si>
  <si>
    <t>762822830</t>
  </si>
  <si>
    <t>Demontáž stropních trámů z hraněného řeziva, průřezové plochy přes 288 do 450 cm2</t>
  </si>
  <si>
    <t>315</t>
  </si>
  <si>
    <t>762823914</t>
  </si>
  <si>
    <t>Otesání části stropního trámu z hranolů, nebo hranolků, průřezové plochy přes 288 do 450 cm2</t>
  </si>
  <si>
    <t>316</t>
  </si>
  <si>
    <t>762895000</t>
  </si>
  <si>
    <t>Spojovací prostředky záklopu stropů, stropnic, podbíjení hřebíky, svory</t>
  </si>
  <si>
    <t>Strop nad 1NP:294.97*0.04=11.799 [A] 
m.č.301,302,303,304:(121.97+22.4*2+14.22*2+153.12)*0.027=9.405 [B] 
Celkem: A+B=21.204 [C]</t>
  </si>
  <si>
    <t>317</t>
  </si>
  <si>
    <t>R76200001</t>
  </si>
  <si>
    <t>Bednění a laťování montáž bednění střech do 60° s vyřezáním otvorů, nároží, úžlabí, nadstřešních konstrukcí z prken hoblovaných včetně řešení hřebene</t>
  </si>
  <si>
    <t>ST01:520.45 + 36.57*0.075=523.193 [A]</t>
  </si>
  <si>
    <t>318</t>
  </si>
  <si>
    <t>R76200002</t>
  </si>
  <si>
    <t>Řezivo jehličnaté, vysušené, hoblované, hraněné desky tl. 24 mm  specifikace viz ST01</t>
  </si>
  <si>
    <t>Řezivo jehličnaté, vysušené, hoblované, hraněné desky tl. 24 mm   
specifikace viz ST01</t>
  </si>
  <si>
    <t>319</t>
  </si>
  <si>
    <t>R76200003</t>
  </si>
  <si>
    <t>Spojovací prostředky krovů, bednění a laťování, nadstřešních konstrukcí svory, prkna, hřebíky, pásová ocel, vruty</t>
  </si>
  <si>
    <t>Bednění:13.813=13.813 [A]</t>
  </si>
  <si>
    <t>320</t>
  </si>
  <si>
    <t>R76200004</t>
  </si>
  <si>
    <t>Záklop stropů montáž (stávající nebo náhrada dle skutečného stavu) z prken hoblovaných zapuštěného na sraz vč. polštářů</t>
  </si>
  <si>
    <t>321</t>
  </si>
  <si>
    <t>R76200005</t>
  </si>
  <si>
    <t>Vyřezání části stropního trámu průřezové plochy do 450 cm2, pro řešení stropní protézy dle E.1.2</t>
  </si>
  <si>
    <t>Strop nad 1.NP:18=18.000 [A] 
Strop nad 2.NP:18=18.000 [B] 
Celkem: A+B=36.000 [C]</t>
  </si>
  <si>
    <t>322</t>
  </si>
  <si>
    <t>R76200006</t>
  </si>
  <si>
    <t>Dřevěná protéza stropního trámu (materiál v ceně) z hranolů, nebo hranolků, průřezové plochy přes 288 do 450 cm2, 6x2 svorník 12 mm (podložky, matice), impregno</t>
  </si>
  <si>
    <t>Dřevěná protéza stropního trámu (materiál v ceně) z hranolů, nebo hranolků, průřezové plochy přes 288 do 450 cm2, 6x2 svorník 12 mm (podložky, matice), impregnovaná dřevěná podložka, oprava podbití, úprava tvaru dle specifikace v E.1.2 D+M</t>
  </si>
  <si>
    <t>Strop nad 1.NP PS1:10=10.000 [A] 
Strop nad 1.NP PS2:8=8.000 [B] 
Strop nad 2.NP PS3:10=10.000 [C] 
Celkem: A+B+C=28.000 [D]</t>
  </si>
  <si>
    <t>323</t>
  </si>
  <si>
    <t>R76200007</t>
  </si>
  <si>
    <t>Dřevěná protéza stropního trámu (materiál v ceně) z hranolů, nebo hranolků, průřezové plochy přes 288 do 450 cm2, 5x2 svorník 12 mm (podložky, matice), úprava k</t>
  </si>
  <si>
    <t>Dřevěná protéza stropního trámu (materiál v ceně) z hranolů, nebo hranolků, průřezové plochy přes 288 do 450 cm2, 5x2 svorník 12 mm (podložky, matice), úprava kapsy ve zdivu impregnovaná dřevěná podložka, oprava podbití, úprava tvaru dle specifikace v E.1.2 D+M</t>
  </si>
  <si>
    <t>Strop nad 2.NP PS4:8=8.000 [A]</t>
  </si>
  <si>
    <t>324</t>
  </si>
  <si>
    <t>R76200008</t>
  </si>
  <si>
    <t>Dřevěná protéza krovu PK1 - vazného trámu 180/200, šikmého sloupu 150/180, svislého sloupku 180/180 a kleštiny 2x100/170 (materiál v ceně) z hranolů, nebo hrano</t>
  </si>
  <si>
    <t>Dřevěná protéza krovu PK1 - vazného trámu 180/200, šikmého sloupu 150/180, svislého sloupku 180/180 a kleštiny 2x100/170 (materiál v ceně) z hranolů, nebo hranolků, průřezové plochy do 450 cm2, 12x2 svorník 16 mm (podložky, matice), tesařské spoje, úprava kapsy ve zdivu impregnovaná dřevěná podložka, úprava tvaru dle specifikace v E.1.2 PK1 D+M</t>
  </si>
  <si>
    <t>PK1 dle E.1.1:1=1.000 [A]</t>
  </si>
  <si>
    <t>325</t>
  </si>
  <si>
    <t>R76200009</t>
  </si>
  <si>
    <t>Dřevěná protéza krovu PK2 - krokve 140/160, pozednice 160/200, (materiál v ceně) z hranolů, nebo hranolků, průřezové plochy do 450 cm2, 6x2 svorník 12 mm (podlo</t>
  </si>
  <si>
    <t>Dřevěná protéza krovu PK2 - krokve 140/160, pozednice 160/200, (materiál v ceně) z hranolů, nebo hranolků, průřezové plochy do 450 cm2, 6x2 svorník 12 mm (podložky, matice), tesařské spoje, úprava čela krokve dle stávajícího stavu, úprava tvaru dle specifikace v E.1.2 PK1 D+M</t>
  </si>
  <si>
    <t>PK2 dle E.1.1:5=5.000 [A]</t>
  </si>
  <si>
    <t>326</t>
  </si>
  <si>
    <t>R76200010</t>
  </si>
  <si>
    <t>Dřevěná protéza krovu PK3 - pozednice 160/200, (materiál v ceně) z hranolů, nebo hranolků, průřezové plochy do 450 cm2, 2x2 svorník 12 mm (podložky, matice), te</t>
  </si>
  <si>
    <t>Dřevěná protéza krovu PK3 - pozednice 160/200, (materiál v ceně) z hranolů, nebo hranolků, průřezové plochy do 450 cm2, 2x2 svorník 12 mm (podložky, matice), tesařské spoje, úprava tvaru dle specifikace v E.1.2 PK1 D+M</t>
  </si>
  <si>
    <t>PK3 dle E.1.1:1=1.000 [A]</t>
  </si>
  <si>
    <t>327</t>
  </si>
  <si>
    <t>R76200011</t>
  </si>
  <si>
    <t>Čela polštářů dřevěných podlah asfatlový samolepící pás tl. 3,0 mm D+M</t>
  </si>
  <si>
    <t>160*2=320.000 [A]</t>
  </si>
  <si>
    <t>328</t>
  </si>
  <si>
    <t>762341811</t>
  </si>
  <si>
    <t>Demontáž bednění a laťování bednění střech rovných, obloukových, sklonu do 60° se všemi nadstřešními konstrukcemi z prken hrubých, hoblovaných tl. do 32 mm</t>
  </si>
  <si>
    <t>ST01520.45=520.450 [A]</t>
  </si>
  <si>
    <t>329</t>
  </si>
  <si>
    <t>998762202</t>
  </si>
  <si>
    <t>Přesun hmot pro konstrukce tesařské stanovený procentní sazbou (%) z ceny vodorovná dopravní vzdálenost do 50 m v objektech výšky přes 6 do 12 m</t>
  </si>
  <si>
    <t>763</t>
  </si>
  <si>
    <t>Konstrukce suché výstavby</t>
  </si>
  <si>
    <t>330</t>
  </si>
  <si>
    <t>763111313</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</si>
  <si>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</si>
  <si>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bez izolace, EI do 30</t>
  </si>
  <si>
    <t>m.č.104 dočasná příčka:5.0*4.0=20.000 [A] 
m.č.106 dočasná příčka:1.5*4.0=6.000 [B] 
Celkem: A+B=26.000 [C]</t>
  </si>
  <si>
    <t>331</t>
  </si>
  <si>
    <t>763111717</t>
  </si>
  <si>
    <t>Příčka ze sádrokartonových desek ostatní konstrukce a práce na příčkách ze sádrokartonových desek základní penetrační nátěr (oboustranný)</t>
  </si>
  <si>
    <t>2*13.8=27.600 [A] 
2*9.661=19.322 [B] 
2*8=16.000 [C] 
2*3.84=7.680 [D] 
2*7.84=15.680 [E] 
2*4.01=8.020 [F] 
3.84+9.28+50.08=63.200 [G] 
2*3.086=6.172 [H] 
2*7.176=14.352 [I] 
2*23.104=46.208 [J] 
2*19.952=39.904 [K] 
2*7.295=14.590 [L] 
2*28.695=57.390 [M] 
Celkem: A+B+C+D+E+F+G+H+I+J+K+L+M=336.118 [N]</t>
  </si>
  <si>
    <t>332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</si>
  <si>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</si>
  <si>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</si>
  <si>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</si>
  <si>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4.875+3.58+3.6+2.3+2.45+1.98+1.2+1.1+7.77+6.785+15.65+2.75+9.975=64.015 [A]</t>
  </si>
  <si>
    <t>333</t>
  </si>
  <si>
    <t>763111720</t>
  </si>
  <si>
    <t>Příčka ze sádrokartonových desek ostatní konstrukce a práce na příčkách ze sádrokartonových desek vyztužení příčky pro osazení skříněk, polic atd.</t>
  </si>
  <si>
    <t>1+3.225+1+1=6.225 [A]</t>
  </si>
  <si>
    <t>334</t>
  </si>
  <si>
    <t>763111721</t>
  </si>
  <si>
    <t>Příčka ze sádrokartonových desek ostatní konstrukce a práce na příčkách ze sádrokartonových desek ochrana rohů úhelníky plastové</t>
  </si>
  <si>
    <t>4*3.2=12.800 [A]</t>
  </si>
  <si>
    <t>335</t>
  </si>
  <si>
    <t>763111772</t>
  </si>
  <si>
    <t>Příčka ze sádrokartonových desek Příplatek k cenám za rovinnost celoplošné tmelení kvality Q4</t>
  </si>
  <si>
    <t>336</t>
  </si>
  <si>
    <t>763111811</t>
  </si>
  <si>
    <t>Demontáž příček ze sádrokartonových desek s nosnou konstrukcí z ocelových profilů jednoduchých, opláštění jednoduché</t>
  </si>
  <si>
    <t>m.č.104 demontáž dočasné příčky:5.0*4.0=20.000 [A]</t>
  </si>
  <si>
    <t>337</t>
  </si>
  <si>
    <t>763121811</t>
  </si>
  <si>
    <t>Demontáž předsazených nebo šachtových stěn ze sádrokartonových desek s nosnou konstrukcí z ocelových profilů jednoduchých, opláštění jednoduché</t>
  </si>
  <si>
    <t>m.č.113:16.24*4.0-0.8*1.95-1.35*2.35=60.228 [A]</t>
  </si>
  <si>
    <t>338</t>
  </si>
  <si>
    <t>763131772</t>
  </si>
  <si>
    <t>Podhled ze sádrokartonových desek Příplatek k cenám za rovinnost kvality celoplošné tmelení kvality Q4</t>
  </si>
  <si>
    <t>339</t>
  </si>
  <si>
    <t>763135811</t>
  </si>
  <si>
    <t>Demontáž podhledu sádrokartonového kazetového na zavěšeném na roštu viditelném</t>
  </si>
  <si>
    <t>m.č.101:14.74=14.740 [A] 
m.č.102:25.28=25.280 [B] 
m.č.103:25.66=25.660 [C] 
m.č.105:14.09=14.090 [D] 
m.č.107:3.78=3.780 [E] 
m.č.111:4.77=4.770 [F] 
m.č.113:15.08=15.080 [G] 
m.č.114:21.52=21.520 [H] 
m.č.115:25.16=25.160 [I] 
m.č.116:27.65=27.650 [J] 
m.č.117:21.43=21.430 [K] 
Celkem: A+B+C+D+E+F+G+H+I+J+K=199.160 [L]</t>
  </si>
  <si>
    <t>340</t>
  </si>
  <si>
    <t>763172312</t>
  </si>
  <si>
    <t>Instalační technika pro konstrukce ze sádrokartonových desek montáž revizních dvířek velikost 300 x 300 mm</t>
  </si>
  <si>
    <t>1NP:12=12.000 [A] 
2NP:2=2.000 [B] 
Celkem: A+B=14.000 [C]</t>
  </si>
  <si>
    <t>341</t>
  </si>
  <si>
    <t>763181421</t>
  </si>
  <si>
    <t>Výplně otvorů konstrukcí ze sádrokartonových desek ztužující výplň otvoru pro dveře s UA a UW profilem, výšky příčky přes 2,75 do 3,25 m nebo zátěže dveřního kř</t>
  </si>
  <si>
    <t>Výplně otvorů konstrukcí ze sádrokartonových desek ztužující výplň otvoru pro dveře s UA a UW profilem, výšky příčky přes 2,75 do 3,25 m nebo zátěže dveřního křídla přes 25 kg</t>
  </si>
  <si>
    <t>11=11.000 [A]</t>
  </si>
  <si>
    <t>342</t>
  </si>
  <si>
    <t>763211124</t>
  </si>
  <si>
    <t>Příčka ze sádrovláknitých desek s nosnou konstrukcí z jednoduchých ocelových profilů UW, CW jednoduše opláštěná deskou tl. 12,5 mm příčka tl. 100 mm, profil 75,</t>
  </si>
  <si>
    <t>Příčka ze sádrovláknitých desek s nosnou konstrukcí z jednoduchých ocelových profilů UW, CW jednoduše opláštěná deskou tl. 12,5 mm příčka tl. 100 mm, profil 75, s izolací, EI do 60, Rw do 54 dB</t>
  </si>
  <si>
    <t>2.45*3.2=7.840 [A] 
2.75*3.2-0.7*2.15=7.295 [B] 
Celkem: A+B=15.135 [C]</t>
  </si>
  <si>
    <t>343</t>
  </si>
  <si>
    <t>763211235</t>
  </si>
  <si>
    <t>Příčka ze sádrovláknitých desek s nosnou konstrukcí z jednoduchých ocelových profilů UW, CW dvojitě opláštěná deskami tl. 2 x 12,5 mm s izolací, EI 90, příčka t</t>
  </si>
  <si>
    <t>Příčka ze sádrovláknitých desek s nosnou konstrukcí z jednoduchých ocelových profilů UW, CW dvojitě opláštěná deskami tl. 2 x 12,5 mm s izolací, EI 90, příčka tl. 150 mm, profil 100, Rw do 64 dB</t>
  </si>
  <si>
    <t>m.č.204:2.4*3.2-(0.7*2.15)=6.175 [A] 
m.č.205:5.98*3.2-(0.8*2.15)=17.416 [B] 
m.č.209:6.79*3.2-(0.8*2.2)=19.968 [C] 
m.č.212:3.6*3.2-(2*0.8*2.2)=8.000 [D] 
m.č.213:2.3*3.2=7.360 [E] 
m.č.214:2.91*3.2-(0.8*2.05)=7.672 [F] 
m.č.220:3.58*3.2-(0.9*1.995)=9.661 [G] 
m.č.224:3.04*3.2-(0.8*2.2)=7.968 [H] 
Celkem: A+B+C+D+E+F+G+H=84.220 [I]</t>
  </si>
  <si>
    <t>344</t>
  </si>
  <si>
    <t>763221121</t>
  </si>
  <si>
    <t>Stěna předsazená ze sádrovláknitých desek s nosnou konstrukcí z ocelových profilů CW, UW jednoduše opláštěná deskou tl. 12,5 mm s izolací , EI 30, Rw do 40 dB,</t>
  </si>
  <si>
    <t>Stěna předsazená ze sádrovláknitých desek s nosnou konstrukcí z ocelových profilů CW, UW jednoduše opláštěná deskou tl. 12,5 mm s izolací , EI 30, Rw do 40 dB, stěna tl. 87,5 mm, profil 75</t>
  </si>
  <si>
    <t>m.č.113:0.3*1.0=0.300 [A] 
m.č.114:2*0.3*1.0=0.600 [B] 
Celkem: A+B=0.900 [C]</t>
  </si>
  <si>
    <t>345</t>
  </si>
  <si>
    <t>R763200001</t>
  </si>
  <si>
    <t>Sádrovláknitá příčka mezibytová tl 250 mm zdvojený profil CW+UW 100 desky12,5+10 mm a 12,5 mm TI 2x100 mm 40 kg/m3 Rw 72 dB</t>
  </si>
  <si>
    <t>(2.875+2.0)*3.2-0.9*2=13.800 [A] 
1.1*2.805=3.086 [B] 
Celkem: A+B=16.886 [C]</t>
  </si>
  <si>
    <t>346</t>
  </si>
  <si>
    <t>R763200002</t>
  </si>
  <si>
    <t>Sádrovláknitá příčka mezibytová tl 300 mm zdvojený profil CW+UW 125 desky12,5 a 12,5 mm TI 1x60 mm 40 kg/m3 Rw 63 dB</t>
  </si>
  <si>
    <t>1.98*3.2-0.9*2.585=4.010 [A]</t>
  </si>
  <si>
    <t>347</t>
  </si>
  <si>
    <t>R763200003</t>
  </si>
  <si>
    <t>Stěna předsazená ze sádrovláknitých desek s nosnou konstrukcí z ocelových akustických profilů 30 mm jednoduše opláštěná deskou tl. 12,5 mm s izolací 20 mm , Rw</t>
  </si>
  <si>
    <t>Stěna předsazená ze sádrovláknitých desek s nosnou konstrukcí z ocelových akustických profilů 30 mm jednoduše opláštěná deskou tl. 12,5 mm s izolací 20 mm , Rw + 16 dB, stěna tl. 50 mm</t>
  </si>
  <si>
    <t>m.č.203:5.1*3.2=16.320 [A] 
m.č.208:5.0*3.2=16.000 [B] 
m.č.210:5.55*3.2=17.760 [C] 
m.č.213:1.2*3.2=3.840 [D] 
Celkem: A+B+C+D=53.920 [E]</t>
  </si>
  <si>
    <t>348</t>
  </si>
  <si>
    <t>R763200004</t>
  </si>
  <si>
    <t>Podhled ze sádrovláknitých desek dvouvrstvá zavěšená spodní konstrukce z ocelových profilů CD, UD jednoduše opláštěná deskou tl. 12,5 mm s čistícím účinkem na v</t>
  </si>
  <si>
    <t>Podhled ze sádrovláknitých desek dvouvrstvá zavěšená spodní konstrukce z ocelových profilů CD, UD jednoduše opláštěná deskou tl. 12,5 mm s čistícím účinkem na vzduchu ve vnitřním prostředí, výška konstrukce 65 mm, s izolací, EI Z 30,POD1</t>
  </si>
  <si>
    <t>349</t>
  </si>
  <si>
    <t>R763200005</t>
  </si>
  <si>
    <t>Revizní dvířka s automat. dvojitým skrytým zámkem bez požár. odolnosti 300x300 mm, výplň SDVK D+M</t>
  </si>
  <si>
    <t>350</t>
  </si>
  <si>
    <t>R763200006</t>
  </si>
  <si>
    <t>Sádrovláknitá podlaha 2E22 tl 25 mm z desek tl 2x12,5 mm bez podsypu REI 60, vč. okrajového pásku, příslušenství</t>
  </si>
  <si>
    <t>m.č.201,202,204,205:23.14=23.140 [A] 
m.č.208:7.36=7.360 [B] 
m.č.211,224:15.18=15.180 [C] 
m.č.212-214,216,222-223:46.60=46.600 [D] 
m.č.215,220,221:28.35=28.350 [E] 
Celkem: A+B+C+D+E=120.630 [F]</t>
  </si>
  <si>
    <t>351</t>
  </si>
  <si>
    <t>R763200007</t>
  </si>
  <si>
    <t>Podhledy kazetový minerální, rošt, kazety 60 x 60 cm, včetně dodávky kazet D+M, specifikace E1.1 POD2</t>
  </si>
  <si>
    <t>m.č.102:12.6=12.600 [A] 
m.č.103:11.88=11.880 [B] 
m.č.105:14.76=14.760 [C] 
m.č.117:12.96=12.960 [D] 
Celkem: A+B+C+D=52.200 [E]</t>
  </si>
  <si>
    <t>352</t>
  </si>
  <si>
    <t>R763200008</t>
  </si>
  <si>
    <t>Stěna předsazená ze sádrovláknitých desek s nosnou konstrukcí z ocelových profilů CW, UW jednoduše opláštěná deskou tl. 12,5 mm s izolací 100 mm , EI 30, Rw do</t>
  </si>
  <si>
    <t>Stěna předsazená ze sádrovláknitých desek s nosnou konstrukcí z ocelových profilů CW, UW jednoduše opláštěná deskou tl. 12,5 mm s izolací 100 mm , EI 30, Rw do 40 dB, stěna tl. 150 mm</t>
  </si>
  <si>
    <t>m.č.204:1.75*3.2=5.600 [A] 
m.č.216:2.9*3.2=9.280 [B] 
m.č.224:4.89*3.2=15.648 [C] 
Celkem: A+B+C=30.528 [D]</t>
  </si>
  <si>
    <t>353</t>
  </si>
  <si>
    <t>998763402</t>
  </si>
  <si>
    <t>Přesun hmot pro konstrukce montované z desek stanovený procentní sazbou (%) z ceny vodorovná dopravní vzdálenost do 50 m v objektech výšky přes 6 do 12 m</t>
  </si>
  <si>
    <t>764</t>
  </si>
  <si>
    <t>Konstrukce klempířské</t>
  </si>
  <si>
    <t>354</t>
  </si>
  <si>
    <t>764001801</t>
  </si>
  <si>
    <t>Demontáž klempířských konstrukcí podkladního plechu do suti</t>
  </si>
  <si>
    <t>Střecha: 5.8+9.03+5.8+6.7+10.77+6.7=44.800 [A] 
HUP + rozvaděče: 1.4+1.35+1.35=4.100 [B] 
Celkem: A+B=48.900 [C]</t>
  </si>
  <si>
    <t>355</t>
  </si>
  <si>
    <t>764001811</t>
  </si>
  <si>
    <t>Demontáž klempířských konstrukcí dilatační lišty do suti</t>
  </si>
  <si>
    <t>Střecha:(3*4)+(2*6.42)+(2*0.31)=25.460 [A]</t>
  </si>
  <si>
    <t>356</t>
  </si>
  <si>
    <t>764001851</t>
  </si>
  <si>
    <t>Demontáž klempířských konstrukcí oplechování hřebene s větrací mřížkou nebo podkladním plechem do suti</t>
  </si>
  <si>
    <t>Střecha:36.57+(2*6.39)+(2*4.2)=57.750 [A]</t>
  </si>
  <si>
    <t>357</t>
  </si>
  <si>
    <t>764001891</t>
  </si>
  <si>
    <t>Demontáž klempířských konstrukcí oplechování úžlabí do suti</t>
  </si>
  <si>
    <t>Střecha:(4*3.84)+(4*5.99)=39.320 [A]</t>
  </si>
  <si>
    <t>358</t>
  </si>
  <si>
    <t>764002812</t>
  </si>
  <si>
    <t>Demontáž klempířských konstrukcí okapového plechu do suti, v krytině skládané</t>
  </si>
  <si>
    <t>Střecha:(4*2.65)+6.66+10.74+6.66+5.8+9.03+5.8=55.290 [A]</t>
  </si>
  <si>
    <t>359</t>
  </si>
  <si>
    <t>764002821</t>
  </si>
  <si>
    <t>Demontáž klempířských konstrukcí střešního výlezu do suti</t>
  </si>
  <si>
    <t>Střecha:4=4.000 [A]</t>
  </si>
  <si>
    <t>360</t>
  </si>
  <si>
    <t>764002841</t>
  </si>
  <si>
    <t>Demontáž klempířských konstrukcí oplechování horních ploch zdí a nadezdívek do suti</t>
  </si>
  <si>
    <t>Střecha:5.055=5.055 [A] 
HUP + rozvaděče:1.4+1.35+1.35=4.100 [B] 
Celkem: A+B=9.155 [C]</t>
  </si>
  <si>
    <t>361</t>
  </si>
  <si>
    <t>764002851</t>
  </si>
  <si>
    <t>Demontáž klempířských konstrukcí oplechování parapetů do suti</t>
  </si>
  <si>
    <t>Parapety:51.6=51.600 [A]</t>
  </si>
  <si>
    <t>362</t>
  </si>
  <si>
    <t>764002861</t>
  </si>
  <si>
    <t>Demontáž klempířských konstrukcí oplechování říms do suti</t>
  </si>
  <si>
    <t>Parapetní římsa:95.3=95.300 [A] 
Kordonová římsa:95.3=95.300 [B] 
Korunní římsa:95.3=95.300 [C] 
Celkem: A+B+C=285.900 [D]</t>
  </si>
  <si>
    <t>363</t>
  </si>
  <si>
    <t>764002871</t>
  </si>
  <si>
    <t>Demontáž klempířských konstrukcí lemování zdí do suti</t>
  </si>
  <si>
    <t>Střecha: (4*5.055)+(2*0.31)=20.840 [A] 
Komíny:1* (0.9+0.9+0.6+0.6)+4*(4*0.6)+2*(1.25+1.25+0.6+0.6)=20.000 [B] 
Stěny:4*3=12.000 [C] 
Lemování štítů:4*6.43+4*4.44+4*4.32=60.760 [D] 
Celkem: A+B+C+D=113.600 [E]</t>
  </si>
  <si>
    <t>364</t>
  </si>
  <si>
    <t>764004821</t>
  </si>
  <si>
    <t>Demontáž klempířských konstrukcí žlabu nástřešního do suti</t>
  </si>
  <si>
    <t>365</t>
  </si>
  <si>
    <t>764004861</t>
  </si>
  <si>
    <t>Demontáž klempířských konstrukcí svodu do suti</t>
  </si>
  <si>
    <t>Svody:69=69.000 [A]</t>
  </si>
  <si>
    <t>366</t>
  </si>
  <si>
    <t>R76400001</t>
  </si>
  <si>
    <t>Výlezové okno hladké, 600x600mm systémové dle K01 O01 specifikace v E.1.1 RAL 7031</t>
  </si>
  <si>
    <t>Výlezové okno hladké, 600x600mm systémové dle K01  
O01 specifikace v E.1.1  
RAL 7031</t>
  </si>
  <si>
    <t>O01:4=4.000 [A]</t>
  </si>
  <si>
    <t>367</t>
  </si>
  <si>
    <t>R76400002</t>
  </si>
  <si>
    <t>Montáž střešních oken, výklopných/kyvných s okenním rámem a lemováním, s napojením na krytinu do krytiny ploché, rozměru 60 x 60 cm</t>
  </si>
  <si>
    <t>368</t>
  </si>
  <si>
    <t>R76400003</t>
  </si>
  <si>
    <t>Falcované šablony44 x 44 cm  (včetně spojovacího materiálu) K01 specifikace v E.1.1 lakovaný hliník 0,7 mm RAL 7031 stucco P10 viz specifikace</t>
  </si>
  <si>
    <t>Falcované šablony44 x 44 cm  (včetně spojovacího materiálu)  
K01 specifikace v E.1.1  
lakovaný hliník 0,7 mm RAL 7031 stucco P10 viz specifikace</t>
  </si>
  <si>
    <t>K01:473.33=473.330 [A]</t>
  </si>
  <si>
    <t>369</t>
  </si>
  <si>
    <t>R76400004</t>
  </si>
  <si>
    <t>Startovací šablona 44 x 44 cm  (včetně spojovacího materiálu) K01 lakovaný hliník 0,7 mm RAL 7031 stucco P10 viz specifikace</t>
  </si>
  <si>
    <t>Startovací šablona 44 x 44 cm  (včetně spojovacího materiálu)  
K01  
lakovaný hliník 0,7 mm RAL 7031 stucco P10 viz specifikace</t>
  </si>
  <si>
    <t>K01:93=93.000 [A]</t>
  </si>
  <si>
    <t>370</t>
  </si>
  <si>
    <t>R76400005</t>
  </si>
  <si>
    <t>Ukončovací šablona 44 x 44 cm  (včetně spojovacího materiálu) K01 lakovaný hliník 0,7 mm RAL 7031 stucco P10 viz specifikace</t>
  </si>
  <si>
    <t>Ukončovací šablona 44 x 44 cm  (včetně spojovacího materiálu)  
K01  
lakovaný hliník 0,7 mm RAL 7031 stucco P10 viz specifikace</t>
  </si>
  <si>
    <t>K01:148=148.000 [A]</t>
  </si>
  <si>
    <t>371</t>
  </si>
  <si>
    <t>R76400006</t>
  </si>
  <si>
    <t>Odvětrávací tvarovka 44 x 44 cm  (včetně spojovacího materiálu) K01 lakovaný hliník 0,7 mm RAL 7031 stucco P10 viz specifikace</t>
  </si>
  <si>
    <t>Odvětrávací tvarovka 44 x 44 cm  (včetně spojovacího materiálu)  
K01  
lakovaný hliník 0,7 mm RAL 7031 stucco P10 viz specifikace</t>
  </si>
  <si>
    <t>K01:54=54.000 [A]</t>
  </si>
  <si>
    <t>372</t>
  </si>
  <si>
    <t>R76400007</t>
  </si>
  <si>
    <t>Sněhové háky pro šablony 44 x 44 cm (včetně spojovacího materiálu) K01 lakovaný hliník 0,7 mm RAL 7031 stucco P10 viz specifikace</t>
  </si>
  <si>
    <t>Sněhové háky pro šablony 44 x 44 cm (včetně spojovacího materiálu)  
K01  
lakovaný hliník 0,7 mm RAL 7031 stucco P10 viz specifikace</t>
  </si>
  <si>
    <t>K01:1230=1 230.000 [A]</t>
  </si>
  <si>
    <t>373</t>
  </si>
  <si>
    <t>R76400008</t>
  </si>
  <si>
    <t>Montáž krytiny z plechu s úpravou u okapů, prostupů a výčnělků střechy rovné ze šablon, počet kusů přes 4 do 10 ks/m2 do 30° včetně příslušenství</t>
  </si>
  <si>
    <t>374</t>
  </si>
  <si>
    <t>R76400009</t>
  </si>
  <si>
    <t>Hřebenáč systémový (včetně spojovacího materiálu) K02 lakovaný hliník 0,7 mm RAL 7031 stucco P10 viz specifikace</t>
  </si>
  <si>
    <t>Hřebenáč systémový (včetně spojovacího materiálu)  
K02  
lakovaný hliník 0,7 mm RAL 7031 stucco P10 viz specifikace</t>
  </si>
  <si>
    <t>K02:67=67.000 [A]</t>
  </si>
  <si>
    <t>375</t>
  </si>
  <si>
    <t>R76400010</t>
  </si>
  <si>
    <t>Ukončovací hřebenáč (včetně spojovacího příslušenství) K02 lakovaný hliník 0,7 mm RAL 7031 stucco P10 viz specifikace</t>
  </si>
  <si>
    <t>Ukončovací hřebenáč (včetně spojovacího příslušenství)  
K02  
lakovaný hliník 0,7 mm RAL 7031 stucco P10 viz specifikace</t>
  </si>
  <si>
    <t>K02:10=10.000 [A]</t>
  </si>
  <si>
    <t>376</t>
  </si>
  <si>
    <t>R76400011</t>
  </si>
  <si>
    <t>Montáž oplechování střešních prvků hřebene</t>
  </si>
  <si>
    <t>377</t>
  </si>
  <si>
    <t>R76400012</t>
  </si>
  <si>
    <t>Nástřešení žlab (včetně spojovacího příslušenství) K03 lakovaný hliník 0,7 mm RAL7016 viz specifikace</t>
  </si>
  <si>
    <t>Nástřešení žlab (včetně spojovacího příslušenství)  
K03  
lakovaný hliník 0,7 mm RAL7016 viz specifikace</t>
  </si>
  <si>
    <t>K03:8*6=48.000 [A]</t>
  </si>
  <si>
    <t>378</t>
  </si>
  <si>
    <t>R76400013</t>
  </si>
  <si>
    <t>Dilatace nástřešeního žlabu systémová hliník EPDM guma 6000 x 375 mm K03</t>
  </si>
  <si>
    <t>Dilatace nástřešeního žlabu systémová  
hliník EPDM guma 6000 x 375 mm  
K03</t>
  </si>
  <si>
    <t>K03:1=1.000 [A]</t>
  </si>
  <si>
    <t>379</t>
  </si>
  <si>
    <t>R76400014</t>
  </si>
  <si>
    <t>Těsnící samolepící pásek expanzní  15 x 6 mm</t>
  </si>
  <si>
    <t>Těsnící samolepící pásek expanzní   
15 x 6 mm</t>
  </si>
  <si>
    <t>K03:48=48.000 [A] 
K08:34=34.000 [B] 
Celkem: A+B=82.000 [C]</t>
  </si>
  <si>
    <t>380</t>
  </si>
  <si>
    <t>R76400015</t>
  </si>
  <si>
    <t>Příponka RŠ 81 K03 lakovaný hliník 0,7 mm RAL7016 viz specifikace</t>
  </si>
  <si>
    <t>Příponka RŠ 81  
K03  
lakovaný hliník 0,7 mm RAL7016 viz specifikace</t>
  </si>
  <si>
    <t>K03:48=48.000 [A]</t>
  </si>
  <si>
    <t>381</t>
  </si>
  <si>
    <t>R76400016</t>
  </si>
  <si>
    <t>Podkladní pás RŠ 155 K03 lakovaný hliník 0,7 mm RAL7016 viz specifikace</t>
  </si>
  <si>
    <t>Podkladní pás RŠ 155  
K03  
lakovaný hliník 0,7 mm RAL7016 viz specifikace</t>
  </si>
  <si>
    <t>K03:55=55.000 [A]</t>
  </si>
  <si>
    <t>382</t>
  </si>
  <si>
    <t>R76400017</t>
  </si>
  <si>
    <t>Čelo nástřešeního žlabu K03 lakovaný hliník 0,7 mm RAL7016 viz specifikace</t>
  </si>
  <si>
    <t>Čelo nástřešeního žlabu  
K03  
lakovaný hliník 0,7 mm RAL7016 viz specifikace</t>
  </si>
  <si>
    <t>K03:16=16.000 [A]</t>
  </si>
  <si>
    <t>383</t>
  </si>
  <si>
    <t>R76400018</t>
  </si>
  <si>
    <t>Nástřešení hák systémový (včetně montážního příslušenství) K03 RAL 7016 systémové řešení viz specifikace</t>
  </si>
  <si>
    <t>Nástřešení hák systémový (včetně montážního příslušenství)  
K03  
RAL 7016 systémové řešení viz specifikace</t>
  </si>
  <si>
    <t>K03:80=80.000 [A]</t>
  </si>
  <si>
    <t>384</t>
  </si>
  <si>
    <t>R76400019</t>
  </si>
  <si>
    <t>Čelní vyústění nástřešeního žlabu pro čelní svod (včetně montážního příslušenství)  vč. lapače a spojky trubek svodu K03 lakovaný hliník 0,7 mm RAL7016 viz spec</t>
  </si>
  <si>
    <t>Čelní vyústění nástřešeního žlabu pro čelní svod (včetně montážního příslušenství)  
 vč. lapače a spojky trubek svodu  
K03  
lakovaný hliník 0,7 mm RAL7016 viz specifikace</t>
  </si>
  <si>
    <t>K03:8=8.000 [A]</t>
  </si>
  <si>
    <t>385</t>
  </si>
  <si>
    <t>R76400020</t>
  </si>
  <si>
    <t>Montáž žlabu nástřešního  K03 včetně montáže příslušenství, dilatace, těsnícího pásku, příponek a podkladního pásu, čela žlabů, čelního vyústění vč. lapače, tru</t>
  </si>
  <si>
    <t>Montáž žlabu nástřešního   
K03  
včetně montáže příslušenství, dilatace, těsnícího pásku, příponek a podkladního pásu, čela žlabů, čelního vyústění vč. lapače, trubní spojky</t>
  </si>
  <si>
    <t>386</t>
  </si>
  <si>
    <t>R76400021</t>
  </si>
  <si>
    <t>Montáž háku nástřešního K03</t>
  </si>
  <si>
    <t>Montáž háku nástřešního  
K03</t>
  </si>
  <si>
    <t>387</t>
  </si>
  <si>
    <t>R76400022</t>
  </si>
  <si>
    <t>Oplechování okapu (včetně montážního materiálu a příslušenství) rubová strana ochranný lak s protihlukovou páskou K04 lakovaný hliník 0,7 mm  RAL7031 stucco P10</t>
  </si>
  <si>
    <t>Oplechování okapu (včetně montážního materiálu a příslušenství)  
rubová strana ochranný lak s protihlukovou páskou  
K04  
lakovaný hliník 0,7 mm  RAL7031 stucco P10 viz specifikace   
RŠ683 mm</t>
  </si>
  <si>
    <t>K04:65=65.000 [A]</t>
  </si>
  <si>
    <t>388</t>
  </si>
  <si>
    <t>R76400024</t>
  </si>
  <si>
    <t>Montáž oplechování okapů včetně podkladního plechu K04</t>
  </si>
  <si>
    <t>Montáž oplechování okapů včetně podkladního plechu  
K04</t>
  </si>
  <si>
    <t>389</t>
  </si>
  <si>
    <t>R76400025</t>
  </si>
  <si>
    <t>Lemování štítu (včetně montážního materiálu a příslušenství) rubová strana ochranný lak s protihlukovou páskou K05 lakovaný hliník 0,7 mm  RAL7031 stucco P10 vi</t>
  </si>
  <si>
    <t>Lemování štítu (včetně montážního materiálu a příslušenství)  
rubová strana ochranný lak s protihlukovou páskou  
K05  
lakovaný hliník 0,7 mm  RAL7031 stucco P10 viz specifikace  
RŠ330 mm</t>
  </si>
  <si>
    <t>K05:70=70.000 [A]</t>
  </si>
  <si>
    <t>390</t>
  </si>
  <si>
    <t>R76400026</t>
  </si>
  <si>
    <t>Lemování štítu závětrná lišta (včetně montážního materiálu a příslušenství) rubová strana ochranný lak s protihlukovou páskou K05 lakovaný hliník 0,7 mm  RAL703</t>
  </si>
  <si>
    <t>Lemování štítu závětrná lišta (včetně montážního materiálu a příslušenství)  
rubová strana ochranný lak s protihlukovou páskou  
K05  
lakovaný hliník 0,7 mm  RAL7031 stucco P10 viz specifikace   
RŠ181 mm</t>
  </si>
  <si>
    <t>391</t>
  </si>
  <si>
    <t>R76400027</t>
  </si>
  <si>
    <t>Lemování štítu podkladní plech (včetně montážního materiálu a příslušenství) rubová strana ochranný lak s protihlukovou páskou K05 lakovaný hliník 0,7 mm  RAL70</t>
  </si>
  <si>
    <t>Lemování štítu podkladní plech (včetně montážního materiálu a příslušenství)  
rubová strana ochranný lak s protihlukovou páskou  
K05  
lakovaný hliník 0,7 mm  RAL7031 stucco P10 viz specifikace  
RŠ326 mm</t>
  </si>
  <si>
    <t>392</t>
  </si>
  <si>
    <t>R76400028</t>
  </si>
  <si>
    <t>Montáž lemování štítu včetně závěrnné lišty a podkladního plechu K05</t>
  </si>
  <si>
    <t>Montáž lemování štítu včetně závěrnné lišty a podkladního plechu  
K05</t>
  </si>
  <si>
    <t>393</t>
  </si>
  <si>
    <t>R76400023</t>
  </si>
  <si>
    <t>Oplechování okapu podkladní plech (včetně montážního materiálu a příslušenství) rubová strana ochranný lak s protihlukovou páskou K04 lakovaný hliník 0,7 mm  RA</t>
  </si>
  <si>
    <t>Oplechování okapu podkladní plech (včetně montážního materiálu a příslušenství)  
rubová strana ochranný lak s protihlukovou páskou  
K04  
lakovaný hliník 0,7 mm  RAL7031 stucco P10 viz specifikace  
RŠ304 mm</t>
  </si>
  <si>
    <t>394</t>
  </si>
  <si>
    <t>R76400029</t>
  </si>
  <si>
    <t>Oplechování úžlabí(včetně montážního materiálu a příslušenství) rubová strana ochranný lak s protihlukovou páskou K06 lakovaný hliník 0,7 mm  RAL7031 stucco P10</t>
  </si>
  <si>
    <t>Oplechování úžlabí(včetně montážního materiálu a příslušenství)  
rubová strana ochranný lak s protihlukovou páskou  
K06  
lakovaný hliník 0,7 mm  RAL7031 stucco P10 viz specifikace  
RŠ740 mm</t>
  </si>
  <si>
    <t>K06:47=47.000 [A]</t>
  </si>
  <si>
    <t>395</t>
  </si>
  <si>
    <t>R76400030</t>
  </si>
  <si>
    <t>Oplechování úžlabí příponka (včetně montážního materiálu a příslušenství) rubová strana ochranný lak s protihlukovou páskou K06 lakovaný hliník 0,7 mm  RAL7031</t>
  </si>
  <si>
    <t>Oplechování úžlabí příponka (včetně montážního materiálu a příslušenství)  
rubová strana ochranný lak s protihlukovou páskou  
K06  
lakovaný hliník 0,7 mm  RAL7031 stucco P10 viz specifikace  
RŠ73 mm délka 50 mm</t>
  </si>
  <si>
    <t>K06:200=200.000 [A]</t>
  </si>
  <si>
    <t>396</t>
  </si>
  <si>
    <t>R76400031</t>
  </si>
  <si>
    <t>Montáž oplechování úžlabí včetně připojovacího materiálu - příponek K06</t>
  </si>
  <si>
    <t>Montáž oplechování úžlabí včetně připojovacího materiálu - příponek  
K06</t>
  </si>
  <si>
    <t>397</t>
  </si>
  <si>
    <t>R76400032</t>
  </si>
  <si>
    <t>Oplechování atiky(včetně montážního materiálu a příslušenství) rubová strana ochranný lak s protihlukovou páskou K07 lakovaný hliník 0,7 mm  RAL7031 stucco P10</t>
  </si>
  <si>
    <t>Oplechování atiky(včetně montážního materiálu a příslušenství)  
rubová strana ochranný lak s protihlukovou páskou  
K07  
lakovaný hliník 0,7 mm  RAL7031 stucco P10 viz specifikace  
RŠ511 mm</t>
  </si>
  <si>
    <t>K07:12=12.000 [A]</t>
  </si>
  <si>
    <t>398</t>
  </si>
  <si>
    <t>R76400033</t>
  </si>
  <si>
    <t>Oplechování atiky podkladní plech(včetně montážního materiálu a příslušenství) rubová strana ochranný lak s protihlukovou páskou K06 lakovaný hliník 0,7 mm  RAL</t>
  </si>
  <si>
    <t>Oplechování atiky podkladní plech(včetně montážního materiálu a příslušenství)  
rubová strana ochranný lak s protihlukovou páskou  
K06  
lakovaný hliník 0,7 mm  RAL7031 stucco P10 viz specifikace  
RŠ176 mm</t>
  </si>
  <si>
    <t>K07:25=25.000 [A]</t>
  </si>
  <si>
    <t>399</t>
  </si>
  <si>
    <t>R76400034</t>
  </si>
  <si>
    <t>Oplechování atiky lemování stěn(včetně montážního materiálu a příslušenství) rubová strana ochranný lak s protihlukovou páskou K07 lakovaný hliník 0,7 mm  RAL70</t>
  </si>
  <si>
    <t>Oplechování atiky lemování stěn(včetně montážního materiálu a příslušenství)  
rubová strana ochranný lak s protihlukovou páskou  
K07  
lakovaný hliník 0,7 mm  RAL7031 stucco P10 viz specifikace  
RŠ346 mm</t>
  </si>
  <si>
    <t>400</t>
  </si>
  <si>
    <t>R76400035</t>
  </si>
  <si>
    <t>Oplechování atiky dvojitá stojatá příponka(včetně montážního materiálu a příslušenství) rubová strana ochranný lak s protihlukovou páskou K07 lakovaný hliník 0,</t>
  </si>
  <si>
    <t>Oplechování atiky dvojitá stojatá příponka(včetně montážního materiálu a příslušenství)  
rubová strana ochranný lak s protihlukovou páskou  
K07  
lakovaný hliník 0,7 mm  RAL7031 stucco P10 viz specifikace  
RŠ141 mm dl. 50 mm</t>
  </si>
  <si>
    <t>K07:50=50.000 [A]</t>
  </si>
  <si>
    <t>401</t>
  </si>
  <si>
    <t>R76400036</t>
  </si>
  <si>
    <t>Oplechování atiky připojovací plech (včetně montážního materiálu a příslušenství) rubová strana ochranný lak s protihlukovou páskou K07 lakovaný hliník 0,7 mm</t>
  </si>
  <si>
    <t>Oplechování atiky připojovací plech (včetně montážního materiálu a příslušenství)  
rubová strana ochranný lak s protihlukovou páskou  
K07  
lakovaný hliník 0,7 mm  RAL7031 stucco P10 viz specifikace  
RŠ300 mm</t>
  </si>
  <si>
    <t>402</t>
  </si>
  <si>
    <t>R76400037</t>
  </si>
  <si>
    <t>Montáž oplechování atiky včetně podkladního a připojovacího plechu, lemování stěn a stojatých příponek včetně připojovacího materiálu - příponek K07</t>
  </si>
  <si>
    <t>Montáž oplechování atiky včetně podkladního a připojovacího plechu, lemování stěn a stojatých příponek včetně připojovacího materiálu - příponek  
K07</t>
  </si>
  <si>
    <t>403</t>
  </si>
  <si>
    <t>R76400038</t>
  </si>
  <si>
    <t>Lemování stěny(včetně montážního materiálu a příslušenství) rubová strana ochranný lak s protihlukovou páskou K08 lakovaný hliník 0,7 mm  RAL7031 stucco P10 viz</t>
  </si>
  <si>
    <t>Lemování stěny(včetně montážního materiálu a příslušenství)  
rubová strana ochranný lak s protihlukovou páskou  
K08  
lakovaný hliník 0,7 mm  RAL7031 stucco P10 viz specifikace  
RŠ322 mm</t>
  </si>
  <si>
    <t>K08:34=34.000 [A]</t>
  </si>
  <si>
    <t>404</t>
  </si>
  <si>
    <t>R76400039</t>
  </si>
  <si>
    <t>Lemování stěny dvojitá stojatá příponka(včetně montážního materiálu a příslušenství) rubová strana ochranný lak s protihlukovou páskou K08 lakovaný hliník 0,7 m</t>
  </si>
  <si>
    <t>Lemování stěny dvojitá stojatá příponka(včetně montážního materiálu a příslušenství)  
rubová strana ochranný lak s protihlukovou páskou  
K08  
lakovaný hliník 0,7 mm  RAL7031 stucco P10 viz specifikace  
RŠ141 mm dl. 50 mm</t>
  </si>
  <si>
    <t>K08:70=70.000 [A]</t>
  </si>
  <si>
    <t>405</t>
  </si>
  <si>
    <t>R76400040</t>
  </si>
  <si>
    <t>Lemování stěny připojovací plech(včetně montážního materiálu a příslušenství) rubová strana ochranný lak s protihlukovou páskou K08 lakovaný hliník 0,7 mm  RAL7</t>
  </si>
  <si>
    <t>Lemování stěny připojovací plech(včetně montážního materiálu a příslušenství)  
rubová strana ochranný lak s protihlukovou páskou  
K08  
lakovaný hliník 0,7 mm  RAL7031 stucco P10 viz specifikace  
RŠ300 mm</t>
  </si>
  <si>
    <t>406</t>
  </si>
  <si>
    <t>R76400041</t>
  </si>
  <si>
    <t>Lemování stěny krycí lišta (včetně montážního materiálu a příslušenství) rubová strana ochranný lak s protihlukovou páskou K08 lakovaný hliník 0,7 mm  RAL7031 s</t>
  </si>
  <si>
    <t>Lemování stěny krycí lišta (včetně montážního materiálu a příslušenství)  
rubová strana ochranný lak s protihlukovou páskou  
K08  
lakovaný hliník 0,7 mm  RAL7031 stucco P10 viz specifikace  
RŠ156 mm</t>
  </si>
  <si>
    <t>407</t>
  </si>
  <si>
    <t>R76400042</t>
  </si>
  <si>
    <t>Montáž lemování stěny včetně připojovacího plechu, stojatých přípone, krycí lišty a těsnící pásky včetně připojovacího materiálu K08</t>
  </si>
  <si>
    <t>Montáž lemování stěny včetně připojovacího plechu, stojatých přípone, krycí lišty a těsnící pásky včetně připojovacího materiálu  
K08</t>
  </si>
  <si>
    <t>408</t>
  </si>
  <si>
    <t>R76400043</t>
  </si>
  <si>
    <t>Střešení svod DN100 dl. 2,95 m (včetně montážního materiálu a příslušenství) rubová strana ochranný lak K09 lakovaný hliník 1,6 mm  RAL7016 viz specifikace</t>
  </si>
  <si>
    <t>Střešení svod DN100 dl. 2,95 m (včetně montážního materiálu a příslušenství)  
rubová strana ochranný lak  
K09  
lakovaný hliník 1,6 mm  RAL7016 viz specifikace</t>
  </si>
  <si>
    <t>K09:32=32.000 [A]</t>
  </si>
  <si>
    <t>409</t>
  </si>
  <si>
    <t>R76400044</t>
  </si>
  <si>
    <t>Střešení svod DN100 - koleno 85 st. (včetně montážního materiálu a příslušenství) rubová strana ochranný lak K09 lakovaný hliník 1,6 mm  RAL7016 viz specifikace</t>
  </si>
  <si>
    <t>Střešení svod DN100 - koleno 85 st. (včetně montážního materiálu a příslušenství)  
rubová strana ochranný lak  
K09  
lakovaný hliník 1,6 mm  RAL7016 viz specifikace</t>
  </si>
  <si>
    <t>K09:8=8.000 [A]</t>
  </si>
  <si>
    <t>410</t>
  </si>
  <si>
    <t>R76400045</t>
  </si>
  <si>
    <t>Střešení svod DN100 - koleno 40 st. (včetně montážního materiálu a příslušenství) rubová strana ochranný lak K09 lakovaný hliník 1,6 mm  RAL7016 viz specifikace</t>
  </si>
  <si>
    <t>Střešení svod DN100 - koleno 40 st. (včetně montážního materiálu a příslušenství)  
rubová strana ochranný lak  
K09  
lakovaný hliník 1,6 mm  RAL7016 viz specifikace</t>
  </si>
  <si>
    <t>K09:16=16.000 [A]</t>
  </si>
  <si>
    <t>411</t>
  </si>
  <si>
    <t>R76400046</t>
  </si>
  <si>
    <t>Střešení svod DN100 - objímka pro kruhový svod, trn k objímce s hmoždinkou, krytka trnu objímky (včetně montážního materiálu a příslušenství) K09 RAL7016 viz sp</t>
  </si>
  <si>
    <t>Střešení svod DN100 - objímka pro kruhový svod, trn k objímce s hmoždinkou, krytka trnu objímky (včetně montážního materiálu a příslušenství)  
K09  
RAL7016 viz specifikace</t>
  </si>
  <si>
    <t>K09:56=56.000 [A]</t>
  </si>
  <si>
    <t>412</t>
  </si>
  <si>
    <t>R76400047</t>
  </si>
  <si>
    <t>Střešení svod DN100 - přechodný kus a těsnění v napojení na kanalizaci (včetně montážního materiálu a příslušenství) K09 RAL7016 viz specifikace</t>
  </si>
  <si>
    <t>Střešení svod DN100 - přechodný kus a těsnění v napojení na kanalizaci (včetně montážního materiálu a příslušenství)  
K09  
RAL7016 viz specifikace</t>
  </si>
  <si>
    <t>413</t>
  </si>
  <si>
    <t>R76400048</t>
  </si>
  <si>
    <t>Střešení svod DN100 - PVC přerušení svodu v min. délce 0,5 m v podstřešení části + 2 kusy přechodové spojky dn 100 (včetně montážního materiálu a příslušenství)</t>
  </si>
  <si>
    <t>Střešení svod DN100 - PVC přerušení svodu v min. délce 0,5 m v podstřešení části + 2 kusy přechodové spojky dn 100 (včetně montážního materiálu a příslušenství)  
K09  
PVC RAL7016 viz specifikace</t>
  </si>
  <si>
    <t>414</t>
  </si>
  <si>
    <t>R76400050</t>
  </si>
  <si>
    <t>Montáž střešeního svodu včetně kolen, kotevních objímek a přechodu do kanalizace včetně připojovacího materiálu K09</t>
  </si>
  <si>
    <t>Montáž střešeního svodu včetně kolen, kotevních objímek a přechodu do kanalizace včetně připojovacího materiálu  
K09</t>
  </si>
  <si>
    <t>K09:106=106.000 [A]</t>
  </si>
  <si>
    <t>415</t>
  </si>
  <si>
    <t>R76400051</t>
  </si>
  <si>
    <t>Záchytný bezpečnostní střešní systém, nerez. ocel Bezpečnostní sada v souladu s K01 včetně montážní sady do krokví včetně příslušenství K10 D+ M</t>
  </si>
  <si>
    <t>Záchytný bezpečnostní střešní systém, nerez. ocel  
Bezpečnostní sada v souladu s K01  
včetně montážní sady do krokví  
včetně příslušenství  
K10  
D+ M</t>
  </si>
  <si>
    <t>K10:76=76.000 [A]</t>
  </si>
  <si>
    <t>416</t>
  </si>
  <si>
    <t>R76400052</t>
  </si>
  <si>
    <t>Ochranná mřížka proti ptákům legovaný hliník 0,7 mm RAL 7016 děrování dle specifikace 950X180 vsazena do rámu  profil KVH 40x60 mm (nátěr viz F06) součást dodáv</t>
  </si>
  <si>
    <t>Ochranná mřížka proti ptákům legovaný hliník 0,7 mm RAL 7016 děrování dle specifikace 950X180 vsazena do rámu   
profil KVH 40x60 mm (nátěr viz F06) součást dodávky  
kotevní prvky nerez  
doměření každého prvku  
K11  
D+ M</t>
  </si>
  <si>
    <t>K11:54=54.000 [A]</t>
  </si>
  <si>
    <t>417</t>
  </si>
  <si>
    <t>R76400053</t>
  </si>
  <si>
    <t>Ochranná mřížka expanzní páska šedá š. 30 mm, tl. 15 - 30 mm po obvodu rámu a pod krokve vč. očištění a penetrace podkladu K11 D+ M</t>
  </si>
  <si>
    <t>Ochranná mřížka expanzní páska šedá š. 30 mm, tl. 15 - 30 mm po obvodu rámu a pod krokve vč. očištění a penetrace podkladu  
K11  
D+ M</t>
  </si>
  <si>
    <t>K11:100=100.000 [A]</t>
  </si>
  <si>
    <t>418</t>
  </si>
  <si>
    <t>R76400054</t>
  </si>
  <si>
    <t>Univerzální prostup systémový pro K01 dvoudílný DN40 - 120 lakovaný hliník 0,7 mm RAL 7031 stucco P10 viz specifikace  K12 D+ M</t>
  </si>
  <si>
    <t>Univerzální prostup systémový pro K01  
dvoudílný DN40 - 120  
lakovaný hliník 0,7 mm RAL 7031 stucco P10 viz specifikace   
K12  
D+ M</t>
  </si>
  <si>
    <t>K12:1=1.000 [A]</t>
  </si>
  <si>
    <t>419</t>
  </si>
  <si>
    <t>R76400055</t>
  </si>
  <si>
    <t>Nástavec odvětrání kanalizace systémový pro K01 DN100, včetně EPDM těsnění lakovaný hliník 0,7 mm RAL 7031 stucco P10 viz specifikace  K13 D+ M</t>
  </si>
  <si>
    <t>Nástavec odvětrání kanalizace systémový pro K01  
DN100, včetně EPDM těsnění  
lakovaný hliník 0,7 mm RAL 7031 stucco P10 viz specifikace   
K13  
D+ M</t>
  </si>
  <si>
    <t>K13:6=6.000 [A]</t>
  </si>
  <si>
    <t>420</t>
  </si>
  <si>
    <t>R76400056</t>
  </si>
  <si>
    <t>Oplechování parapetů (včetně montážního materiálu a příslušenství) lakovaný pozink. plech s polyesterovou úpravou RAL 7016 dle specifikace oboustranný K14 RŠ285</t>
  </si>
  <si>
    <t>Oplechování parapetů (včetně montážního materiálu a příslušenství)  
lakovaný pozink. plech s polyesterovou úpravou RAL 7016 dle specifikace oboustranný  
K14  
RŠ285 mm, dl. 1560 mm</t>
  </si>
  <si>
    <t>K14:33=33.000 [A]</t>
  </si>
  <si>
    <t>421</t>
  </si>
  <si>
    <t>R76400057</t>
  </si>
  <si>
    <t>Oplechování parapetů - plechová připojovací lišta(včetně montážního materiálu a příslušenství) lakovaný pozink. plech s polyesterovou úpravou RAL 7016 dle speci</t>
  </si>
  <si>
    <t>Oplechování parapetů - plechová připojovací lišta(včetně montážního materiálu a příslušenství)  
lakovaný pozink. plech s polyesterovou úpravou RAL 7016 dle specifikace oboustranný  
K14  
RŠ200 mm, dl. 1450 mm</t>
  </si>
  <si>
    <t>422</t>
  </si>
  <si>
    <t>R76400058</t>
  </si>
  <si>
    <t>Montáž oplechování parapetu dl. 1650 mm včetně plechové přpojovací lišty K14</t>
  </si>
  <si>
    <t>Montáž oplechování parapetu dl. 1650 mm včetně plechové přpojovací lišty  
K14</t>
  </si>
  <si>
    <t>423</t>
  </si>
  <si>
    <t>R76400059</t>
  </si>
  <si>
    <t>Oplechování parapetů (včetně montážního materiálu a příslušenství) lakovaný pozink. plech s polyesterovou úpravou RAL 7016 dle specifikace oboustranný K15 RŠ285</t>
  </si>
  <si>
    <t>Oplechování parapetů (včetně montážního materiálu a příslušenství)  
lakovaný pozink. plech s polyesterovou úpravou RAL 7016 dle specifikace oboustranný  
K15  
RŠ285 mm, dl. 1710 mm</t>
  </si>
  <si>
    <t>K15:1=1.000 [A]</t>
  </si>
  <si>
    <t>424</t>
  </si>
  <si>
    <t>R76400060</t>
  </si>
  <si>
    <t>Oplechování parapetů - plechová připojovací lišta(včetně montážního materiálu a příslušenství)  
lakovaný pozink. plech s polyesterovou úpravou RAL 7016 dle specifikace oboustranný  
K15  
RŠ200 mm, dl. 1600 mm</t>
  </si>
  <si>
    <t>425</t>
  </si>
  <si>
    <t>R76400061</t>
  </si>
  <si>
    <t>Montáž oplechování parapetu dl. 17100 mm včetně plechové přpojovací lišty K15</t>
  </si>
  <si>
    <t>Montáž oplechování parapetu dl. 17100 mm včetně plechové přpojovací lišty  
K15</t>
  </si>
  <si>
    <t>426</t>
  </si>
  <si>
    <t>R76400062</t>
  </si>
  <si>
    <t>O10 Ochrana proti ptákům hrotová ochrana nerezová pružinová ocel Ř 1,3 mm na uv stabilním polykarbonátovém podkladu výška hrotu 120 mm šířka systému 200 mm poče</t>
  </si>
  <si>
    <t>O10 Ochrana proti ptákům  
hrotová ochrana nerezová pružinová ocel Ř 1,3 mm na uv stabilním polykarbonátovém podkladu  
výška hrotu 120 mm  
šířka systému 200 mm  
počet hrotů na 1m - 120 ks  
lepeno k podkladu transparentním lepidlem na bázi silikonu do exteriéru</t>
  </si>
  <si>
    <t>O10 Střecha + okap:112=112.000 [A] 
O10 Korunní římsa:120=120.000 [B] 
O10 Kordonová římsa:96=96.000 [C] 
O10 Fronton+nadokenní římsa:50=50.000 [D] 
Celkem: A+B+C+D=378.000 [E]</t>
  </si>
  <si>
    <t>427</t>
  </si>
  <si>
    <t>998764202</t>
  </si>
  <si>
    <t>Přesun hmot pro konstrukce klempířské stanovený procentní sazbou (%) z ceny vodorovná dopravní vzdálenost do 50 m v objektech výšky přes 6 do 12 m</t>
  </si>
  <si>
    <t>765</t>
  </si>
  <si>
    <t>Krytina skládaná</t>
  </si>
  <si>
    <t>428</t>
  </si>
  <si>
    <t>765131803</t>
  </si>
  <si>
    <t>Demontáž azbestocementové krytiny skládané sklonu do 30° do suti</t>
  </si>
  <si>
    <t>ST01: 520.45=520.450 [A]</t>
  </si>
  <si>
    <t>429</t>
  </si>
  <si>
    <t>R76500001</t>
  </si>
  <si>
    <t>Demontáž pojistné hydroizolační vrstvy kladené ve sklonu do 30°</t>
  </si>
  <si>
    <t>ST01:520.45=520.450 [A]</t>
  </si>
  <si>
    <t>430</t>
  </si>
  <si>
    <t>R76500002</t>
  </si>
  <si>
    <t>Doplňková hydroizolační vrstva SBS s lepenými přesahy na bednění vč. příslušenství.Přesná specifikace viz ST01</t>
  </si>
  <si>
    <t>ST01:520.45=520.450 [A] 
Ztratné 15%:520.45*0.15=78.068 [B] 
Celkem: A+B=598.518 [C]</t>
  </si>
  <si>
    <t>431</t>
  </si>
  <si>
    <t>R76500003</t>
  </si>
  <si>
    <t>Montáž pojistné hydroizolační nebo parotěsné fólie kladené ve sklonu přes 20° s lepenými přesahy na bednění vč. řešení detailů</t>
  </si>
  <si>
    <t>432</t>
  </si>
  <si>
    <t>998765202</t>
  </si>
  <si>
    <t>Přesun hmot pro krytiny skládané stanovený procentní sazbou (%) z ceny vodorovná dopravní vzdálenost do 50 m v objektech výšky přes 6 do 12 m</t>
  </si>
  <si>
    <t>766</t>
  </si>
  <si>
    <t>Konstrukce truhlářské</t>
  </si>
  <si>
    <t>433</t>
  </si>
  <si>
    <t>R7660001</t>
  </si>
  <si>
    <t>Automatické vstupní dveře 1450x3400mm A01 specifikace v E.1.1 rám fix smrk 92 mm spodní výplň křídla svisle ze 3 segmentů fix střední výplň křídla fix dřevo hor</t>
  </si>
  <si>
    <t>Automatické vstupní dveře 1450x3400mm  
A01 specifikace v E.1.1  
rám fix smrk 92 mm  
spodní výplň křídla svisle ze 3 segmentů fix  
střední výplň křídla fix dřevo  
horní výplň křídla sklo 44.2/16/4/16/44.2 Ug=0,5 W/(m2K)  
ocel mříž 15x15 mm plný profil  
barva mříže RAL 7016, antracit (základ + 2xnátěr)  
nadsvětlík výplň sklo 44.2/16/4/16/44.2 Ug=0,5 W/(m2K)  
střední pozice olověná vitráž  
kování mosaz  
včetně podkladního tepelně izolačního dílce</t>
  </si>
  <si>
    <t>A01:2=2.000 [A]</t>
  </si>
  <si>
    <t>434</t>
  </si>
  <si>
    <t>R7660002</t>
  </si>
  <si>
    <t>Vstupní dveře 1450x3400mm A02 specifikace v E.1.1 rám fix smrk 92 mm spodní výplň křídla svisle ze 3 segmentů fix střední výplň křídla fix dřevo horní výplň kří</t>
  </si>
  <si>
    <t>Vstupní dveře 1450x3400mm  
A02 specifikace v E.1.1  
rám fix smrk 92 mm  
spodní výplň křídla svisle ze 3 segmentů fix  
střední výplň křídla fix dřevo  
horní výplň křídla sklo 44.2/16/4/16/44.2 Ug=0,5 W/(m2K)  
ocel mříž 15x15 mm plný profil  
barva mříže RAL 7016, antracit (základ + 2xnátěr)  
nadsvětlík výplň sklo 44.2/16/4/16/44.2 Ug=0,5 W/(m2K)  
střední pozice olověná vitráž  
kování mosaz  
včetně podkladního tepelně izolačního dílce</t>
  </si>
  <si>
    <t>A02:2=2.000 [A]</t>
  </si>
  <si>
    <t>435</t>
  </si>
  <si>
    <t>R7660003</t>
  </si>
  <si>
    <t>Vstupní dveře 1650x3400mm A03 specifikace v E.1.1 rám fix smrk 92 mm spodní výplň křídla svisle ze 4 segmentů fix střední výplň křídla fix dřevo horní výplň kří</t>
  </si>
  <si>
    <t>Vstupní dveře 1650x3400mm  
A03 specifikace v E.1.1  
rám fix smrk 92 mm  
spodní výplň křídla svisle ze 4 segmentů fix  
střední výplň křídla fix dřevo  
horní výplň křídla sklo 44.2/16/4/16/44.2 Ug=0,5 W/(m2K)  
ocel mříž 15x15 mm plný profil  
barva mříže RAL 7016, antracit (základ + 2xnátěr)  
nadsvětlík výplň sklo 44.2/16/4/16/44.2 Ug=0,5 W/(m2K)  
střední pozice olověná vitráž  
kování mosaz  
včetně podkladního tepelně izolačního dílce</t>
  </si>
  <si>
    <t>A03:1=1.000 [A]</t>
  </si>
  <si>
    <t>436</t>
  </si>
  <si>
    <t>R7660004</t>
  </si>
  <si>
    <t>Okno výklopné 2200x3400mm A04 specifikace v E.1.1 rám fix smrk 92 mm imitace původních dveří spodní výplň křídla svisle ze 7 segmentů fix dřevo hraněné střední</t>
  </si>
  <si>
    <t>Okno výklopné 2200x3400mm  
A04 specifikace v E.1.1  
rám fix smrk 92 mm  
imitace původních dveří  
spodní výplň křídla svisle ze 7 segmentů fix dřevo hraněné  
střední výplň křídla fix dřevo  
horní výplň křídla sklo  
44.4/16/4/16/44.2 Ug=0,5 W/(m2K)  
střední pozice translucentní sklo  
ocel mříž 15x15 mm plný profil  
BARVA RAL 7016, ANTRACIT (ZÁKLAD + 2x NÁTĚR)  
nadsvětlík výplň sklo  
44.4/16/4/16/44.2 Ug=0,5 W/(m2K)  
střední pozice olověná vitráž dle vyobrazeného rastru  
součástí tepelně izolační podkladní podlahový dílec  
kování mosaz  
včetně podkladního tepelně izolačního dílce</t>
  </si>
  <si>
    <t>A04:1=1.000 [A]</t>
  </si>
  <si>
    <t>437</t>
  </si>
  <si>
    <t>R7660005</t>
  </si>
  <si>
    <t>Okno otevíravé/výklopné 1350x2400mm A05 specifikace v E.1.1 rám fix smrk 92 mm okno v zalomeném ostění 44.2/16/4/16/4XN Ug=0,5 W/(m2K) nadsvětlík výplň sklo 4XN</t>
  </si>
  <si>
    <t>Okno otevíravé/výklopné 1350x2400mm  
A05 specifikace v E.1.1  
rám fix smrk 92 mm  
okno v zalomeném ostění  
44.2/16/4/16/4XN Ug=0,5 W/(m2K)  
nadsvětlík výplň sklo  
4XN/16/4/16/4XN Ug=0,5 W/(m2K)  
kování mosaz</t>
  </si>
  <si>
    <t>A05:8=8.000 [A]</t>
  </si>
  <si>
    <t>438</t>
  </si>
  <si>
    <t>R76600051</t>
  </si>
  <si>
    <t>Okno otevíravé/výklopné 1350x2400mm A05a specifikace v E.1.1 rám fix smrk 92 mm okno v zalomeném ostění 44.4/16/4/16/4XN Ug=0,5 W/(m2K) nadsvětlík výplň sklo 44</t>
  </si>
  <si>
    <t>Okno otevíravé/výklopné 1350x2400mm  
A05a specifikace v E.1.1  
rám fix smrk 92 mm  
okno v zalomeném ostění  
44.4/16/4/16/4XN Ug=0,5 W/(m2K)  
nadsvětlík výplň sklo  
44.4/16/4/16/4XN Ug=0,5 W/(m2K)  
kování mosaz</t>
  </si>
  <si>
    <t>A05a:2=2.000 [A]</t>
  </si>
  <si>
    <t>439</t>
  </si>
  <si>
    <t>R7660006</t>
  </si>
  <si>
    <t>Okno otevíravé/výklopné 1350x2400mm A06 specifikace v E.1.1 rám fix smrk 92 mm okno v zalomeném ostění 44.2/16/4/16/4XN Ug=0,5 W/(m2K) střední pozice translucen</t>
  </si>
  <si>
    <t>Okno otevíravé/výklopné 1350x2400mm  
A06 specifikace v E.1.1  
rám fix smrk 92 mm  
okno v zalomeném ostění  
44.2/16/4/16/4XN Ug=0,5 W/(m2K)  
střední pozice translucentní sklo  
nadsvětlík výplň sklo  
4XN/16/4/16/4XN Ug=0,5 W/(m2K)  
střední pozice translucen</t>
  </si>
  <si>
    <t>A06:4=4.000 [A]</t>
  </si>
  <si>
    <t>440</t>
  </si>
  <si>
    <t>R76600061</t>
  </si>
  <si>
    <t>Okno otevíravé/výklopné 1350x2400mm A06a specifikace v E.1.1 rám fix smrk 92 mm okno v zalomeném ostění 44.4/16/4/16/4XN Ug=0,5 W/(m2K) střední pozice transluce</t>
  </si>
  <si>
    <t>Okno otevíravé/výklopné 1350x2400mm  
A06a specifikace v E.1.1  
rám fix smrk 92 mm  
okno v zalomeném ostění  
44.4/16/4/16/4XN Ug=0,5 W/(m2K)  
střední pozice translucentní sklo  
nadsvětlík výplň sklo  
44.4/16/4/16/4XN Ug=0,5 W/(m2K)  
střední pozice translucen</t>
  </si>
  <si>
    <t>A06a:1=1.000 [A]</t>
  </si>
  <si>
    <t>441</t>
  </si>
  <si>
    <t>R7660007</t>
  </si>
  <si>
    <t>Okno otevíravé/výklopné 1350x1850mm A07 specifikace v E.1.1 rám fix smrk 92 mm okno v zalomeném ostění 4XN/16/4/16/4XN Ug=0,5 W/(m2K) kování mosaz</t>
  </si>
  <si>
    <t>Okno otevíravé/výklopné 1350x1850mm  
A07 specifikace v E.1.1  
rám fix smrk 92 mm  
okno v zalomeném ostění  
4XN/16/4/16/4XN Ug=0,5 W/(m2K)  
kování mosaz</t>
  </si>
  <si>
    <t>A07:15=15.000 [A]</t>
  </si>
  <si>
    <t>442</t>
  </si>
  <si>
    <t>R7660008</t>
  </si>
  <si>
    <t>Okno otevíravé/výklopné 1350x1850mm A08 specifikace v E.1.1 rám fix smrk 92 mm okno v zalomeném ostění 4XN/16/4/16/4XN Ug=0,5 W/(m2K) střední pozice translucent</t>
  </si>
  <si>
    <t>Okno otevíravé/výklopné 1350x1850mm  
A08 specifikace v E.1.1  
rám fix smrk 92 mm  
okno v zalomeném ostění  
4XN/16/4/16/4XN Ug=0,5 W/(m2K)  
střední pozice translucentní sklo  
kování mosaz</t>
  </si>
  <si>
    <t>A08:2=2.000 [A]</t>
  </si>
  <si>
    <t>443</t>
  </si>
  <si>
    <t>R7660009</t>
  </si>
  <si>
    <t>Stávající kastlové dvojté okno dřevěné otevíravé 1500 x 1200 mm A09 specifikace v E1.1 repasování prvku z 90 - 100% včetně obvodového rámu a nadokenní dřevěné ř</t>
  </si>
  <si>
    <t>Stávající kastlové dvojté okno dřevěné otevíravé 1500 x 1200 mm  
A09 specifikace v E1.1  
repasování prvku z 90 - 100%  
včetně obvodového rámu a nadokenní dřevěné římsy  
finální standard povrchu viz F06  
jednoduché zasklení tl. 4 - 6 mm  
kování repasován ístávajícího alt. náhrada nové mosaz</t>
  </si>
  <si>
    <t>A09:4=4.000 [A]</t>
  </si>
  <si>
    <t>444</t>
  </si>
  <si>
    <t>R7660010</t>
  </si>
  <si>
    <t>Stávající kastlové dvojté okno dřevěné otevíravé 1500 x 1300 mm A10 specifikace v E1.1 repasování prvku z 90 - 100% včetně obvodového rámu a nadokenní dřevěné ř</t>
  </si>
  <si>
    <t>Stávající kastlové dvojté okno dřevěné otevíravé 1500 x 1300 mm  
A10 specifikace v E1.1  
repasování prvku z 90 - 100%  
včetně obvodového rámu a nadokenní dřevěné římsy  
finální standard povrchu viz F06  
barva granátově hnědá,patinový vzhled  
jednoduché zasklení tl. 4 - 6 mm  
kování repasování stávajícího alt. nové mosaz vzorek bude předložen k odsouhlasení</t>
  </si>
  <si>
    <t>A10:1=1.000 [A]</t>
  </si>
  <si>
    <t>445</t>
  </si>
  <si>
    <t>R7660011</t>
  </si>
  <si>
    <t>Stávající kastlové dvojté okno dřevěné otevíravé 1700 x 1300 mm A11 specifikace v E1.1 repasování prvku z 90 - 100% včetně obvodového rámu a nadokenní dřevěné ř</t>
  </si>
  <si>
    <t>Stávající kastlové dvojté okno dřevěné otevíravé 1700 x 1300 mm  
A11 specifikace v E1.1  
repasování prvku z 90 - 100%  
včetně obvodového rámu a nadokenní dřevěné římsy  
finální standard povrchu viz F06  
barva granátově hnědá,patinový vzhled  
jednoduché za</t>
  </si>
  <si>
    <t>A11:1=1.000 [A]</t>
  </si>
  <si>
    <t>446</t>
  </si>
  <si>
    <t>R7660012</t>
  </si>
  <si>
    <t>Okno otevíravé/výklopné 1500x2500mm A12 specifikace v E.1.1 rám fix smrk 92 mm okno v zalomeném ostění 44.2/16/4/16/4XN Ug=0,5 W/(m2K) nadsvětlík výplň sklo 4XN</t>
  </si>
  <si>
    <t>Okno otevíravé/výklopné 1500x2500mm  
A12 specifikace v E.1.1  
rám fix smrk 92 mm  
okno v zalomeném ostění  
44.2/16/4/16/4XN Ug=0,5 W/(m2K)  
nadsvětlík výplň sklo  
4XN/16/4/16/4XN Ug=0,5 W/(m2K)  
kování mosaz</t>
  </si>
  <si>
    <t>A12:1=1.000 [A]</t>
  </si>
  <si>
    <t>447</t>
  </si>
  <si>
    <t>766111820</t>
  </si>
  <si>
    <t>Demontáž dřevěných stěn plných</t>
  </si>
  <si>
    <t>m.č.101:5.0*4.0=20.000 [A]</t>
  </si>
  <si>
    <t>448</t>
  </si>
  <si>
    <t>766411811</t>
  </si>
  <si>
    <t>Demontáž obložení stěn panely, plochy do 1,5 m2</t>
  </si>
  <si>
    <t>m.č.103:21.66*1.225=26.534 [A] 
m.č.110:20.88*1.9+2*0.36*1.9+2*0.36*1.0+2*0.36*1.9+2*0.36*1.0=43.848 [B] 
m.č.116:18.8*1.9+2*0.35*1.9+2*0.36*1.9+2*0.36*1.0+1.5*0.25=39.513 [C] 
Celkem: A+B+C=109.895 [D]</t>
  </si>
  <si>
    <t>449</t>
  </si>
  <si>
    <t>766411821</t>
  </si>
  <si>
    <t>Demontáž obložení stěn palubkami</t>
  </si>
  <si>
    <t>Demontáž dřevěného obložení štítů, lištování F06:' 
15.7*2=31.400 [A] 
6.78*2=13.560 [B] 
7.49*2=14.980 [C] 
Celkem: A+B+C=59.940 [D]</t>
  </si>
  <si>
    <t>450</t>
  </si>
  <si>
    <t>766411822</t>
  </si>
  <si>
    <t>Demontáž obložení stěn podkladových roštů</t>
  </si>
  <si>
    <t>m.č.103:21.66*1.225=26.534 [A] 
m.č.110:20.88*1.9+2*0.36*1.9+2*0.36*1.0+2*0.36*1.9+2*0.36*1.0=43.848 [B] 
m.č.116:18.8*1.9+2*0.35*1.9+2*0.36*1.9+2*0.36*1.0+1.5*0.25=39.513 [C] 
'Demontáž dřevěného obložení štítů, lištování F06:' 
15.7*2=31.400 [D] 
6.78*2=13.560 [E] 
7.49*2=14.980 [F] 
Celkem: A+B+C+D+E+F=169.835 [G]</t>
  </si>
  <si>
    <t>451</t>
  </si>
  <si>
    <t>R766600001</t>
  </si>
  <si>
    <t>Parapet vnitřní masivní smrk fix tl. 28 mm, horní hrana sražená Povrchová úprava penetrace + 2 x lazura +PU lak dle specifikace PU lepidlo celoplošné lepení G01</t>
  </si>
  <si>
    <t>Parapet vnitřní masivní smrk fix tl. 28 mm, horní hrana sražená  
Povrchová úprava penetrace + 2 x lazura +PU lak dle specifikace  
PU lepidlo celoplošné lepení  
G01-G05</t>
  </si>
  <si>
    <t>G0132*(1.35*0.25)=10.800 [A] 
G021*(1.35*0.40)=0.540 [B] 
G031*(1.50*0.40)=0.600 [C] 
G041*(1.35*0.10)=0.135 [D] 
G051*(1.70*0.40)=0.680 [E] 
G061*(1.40*0.40)=0.560 [F] 
Celkem: A+B+C+D+E+F=13.315 [G]</t>
  </si>
  <si>
    <t>452</t>
  </si>
  <si>
    <t>766694122</t>
  </si>
  <si>
    <t>Montáž ostatních truhlářských konstrukcí parapetních desek dřevěných nebo plastových šířky přes 300 mm, délky přes 1000 do 1600 mm</t>
  </si>
  <si>
    <t>G0132=32.000 [A] 
G021=1.000 [B] 
G031=1.000 [C] 
G041=1.000 [D] 
G061=1.000 [E] 
Celkem: A+B+C+D+E=36.000 [F]</t>
  </si>
  <si>
    <t>453</t>
  </si>
  <si>
    <t>766694123</t>
  </si>
  <si>
    <t>Montáž ostatních truhlářských konstrukcí parapetních desek dřevěných nebo plastových šířky přes 300 mm, délky přes 1600 do 2600 mm</t>
  </si>
  <si>
    <t>G051=1.000 [A] 
Celkem: A=1.000 [B]</t>
  </si>
  <si>
    <t>454</t>
  </si>
  <si>
    <t>R766100001</t>
  </si>
  <si>
    <t>Demontáž kuchyňských linek dřevěných nebo kovových včetně skříněk uchycených na stěně, délky přes 1800 do 2100 mm</t>
  </si>
  <si>
    <t>1NP:1=1.000 [A] 
2NP:2=2.000 [B] 
Celkem: A+B=3.000 [C]</t>
  </si>
  <si>
    <t>455</t>
  </si>
  <si>
    <t>R766100002</t>
  </si>
  <si>
    <t>Demontáž obložení stěn včetně olištování</t>
  </si>
  <si>
    <t>2NP:' 
1.33*1.025=1.363 [A] 
(1.4+2)*1.025=3.485 [B] 
Celkem: A+B=4.848 [C]</t>
  </si>
  <si>
    <t>456</t>
  </si>
  <si>
    <t>R766100003</t>
  </si>
  <si>
    <t>Demontáž obložení stěn falešná okna</t>
  </si>
  <si>
    <t>Falešná okna O02:4*1.2*1.9=9.120 [A]</t>
  </si>
  <si>
    <t>457</t>
  </si>
  <si>
    <t>R766100004</t>
  </si>
  <si>
    <t>Demontáž lišt 95/20</t>
  </si>
  <si>
    <t>2NP:2*6.75=13.500 [A]</t>
  </si>
  <si>
    <t>458</t>
  </si>
  <si>
    <t>R766100005</t>
  </si>
  <si>
    <t>Demontáž soklových lišt podlah k dalšímu použití</t>
  </si>
  <si>
    <t>m.č.206.20.45=20.450 [A] 
m.č.207.19.35=19.350 [B] 
m.č.209:19.25=19.250 [C] 
m.č.210:19.35=19.350 [D] 
m.č.217:17.81=17.810 [E] 
m.č.218:20.06=20.060 [F] 
m.č.219:18.56=18.560 [G] 
Celkem: A+B+C+D+E+F+G=134.830 [H]</t>
  </si>
  <si>
    <t>459</t>
  </si>
  <si>
    <t>R766100006</t>
  </si>
  <si>
    <t>Montáž soklových lišt podlah vč. montážního materiálu</t>
  </si>
  <si>
    <t>460</t>
  </si>
  <si>
    <t>R766100007</t>
  </si>
  <si>
    <t>Soklová lišta tvar dle stávajícího stavu - doplnění</t>
  </si>
  <si>
    <t>134.83*0.09*0.04*1.0=0.485 [A]</t>
  </si>
  <si>
    <t>461</t>
  </si>
  <si>
    <t>766441822</t>
  </si>
  <si>
    <t>Demontáž parapetních desek dřevěných nebo plastových šířky přes 300 mm, délky přes 1000 do 2000 mm</t>
  </si>
  <si>
    <t>1NP:15=15.000 [A] 
2NP:17=17.000 [B] 
Půda:2=2.000 [C] 
Celkem: A+B+C=34.000 [D]</t>
  </si>
  <si>
    <t>462</t>
  </si>
  <si>
    <t>R766400001</t>
  </si>
  <si>
    <t>D+M obložení stěn vnitřních plochy profily+ palubkami včetně podkladní konstrukce viz E.1.1. výkres místností 110,116. Tepelně upravené dřevo viz F06. Povrchová</t>
  </si>
  <si>
    <t>D+M obložení stěn vnitřních plochy profily+ palubkami včetně podkladní konstrukce viz E.1.1. výkres místností 110,116. Tepelně upravené dřevo viz F06. Povrchová úprava řešena samostatně</t>
  </si>
  <si>
    <t>463</t>
  </si>
  <si>
    <t>R766490001</t>
  </si>
  <si>
    <t>Montáž dřevěného obložení ostění štítů včetně lištování a podkladního roštu vč. kotevních prvků TRX nerez(F06)</t>
  </si>
  <si>
    <t>15.7*2=31.400 [A] 
6.78*2=13.560 [B] 
7.49=7.490 [C] 
Celkem: A+B+C=52.450 [D]</t>
  </si>
  <si>
    <t>464</t>
  </si>
  <si>
    <t>R766490002</t>
  </si>
  <si>
    <t>Tepelně upravované jehličnaté dřevo pro exteriér - SHP 140x26x2100, úprava spodní oblouk (F06)</t>
  </si>
  <si>
    <t>SHP 140x26x2100:34.2*2+36*2+41.6*2+6*2=235.600 [A] 
Mezisoučet: A=235.600 [B] 
Ztratné 15%:235.6*0.15=35.340 [C] 
Celkem: A+C=270.940 [D]</t>
  </si>
  <si>
    <t>465</t>
  </si>
  <si>
    <t>R766490003</t>
  </si>
  <si>
    <t>Tepelně upravované jehličnaté dřevo pro exteriér - lišta SHP 42x42x3000 (F06)</t>
  </si>
  <si>
    <t>SHP 42x42x3000 lišty:48*2+48*2+48*2=288.000 [A] 
Mezisoučet: A=288.000 [B] 
Ztratné 15%:288*0.15=43.200 [C] 
Celkem: A+C=331.200 [D]</t>
  </si>
  <si>
    <t>466</t>
  </si>
  <si>
    <t>R766490004</t>
  </si>
  <si>
    <t>Tepelně upravované jehličnaté dřevo pro exteriér -SHP 42x68x3000 podkladní konstrukce (F06)</t>
  </si>
  <si>
    <t>SHP 42x68x3000 podkladní konstrukce:27.5*2+13.6*2+13.6*2=109.400 [A] 
Mezisoučet: A=109.400 [B] 
Ztratné 15%:109.4*0.15=16.410 [C] 
Celkem: A+C=125.810 [D]</t>
  </si>
  <si>
    <t>467</t>
  </si>
  <si>
    <t>Montáž dveřních křídel dřevěných vchodových dveří včetně rámu do zdiva dvoukřídlových s nadsvětlíkem vč. příslušenství dveře automatické - zapojení a zprovozněn</t>
  </si>
  <si>
    <t>Montáž dveřních křídel dřevěných vchodových dveří včetně rámu do zdiva dvoukřídlových s nadsvětlíkem vč. příslušenství  
dveře automatické - zapojení a zprovoznění + ovládání dveří</t>
  </si>
  <si>
    <t>468</t>
  </si>
  <si>
    <t>R766600002</t>
  </si>
  <si>
    <t>Montáž dveřních křídel dřevěných vchodových dveří včetně rámu do zdiva dvoukřídlových s nadsvětlíkem vč. příslušenství</t>
  </si>
  <si>
    <t>A02:2=2.000 [A] 
A03:1=1.000 [B] 
Celkem: A+B=3.000 [C]</t>
  </si>
  <si>
    <t>469</t>
  </si>
  <si>
    <t>R766600003</t>
  </si>
  <si>
    <t>Montáž oken dřevěných včetně montáže rámu,vyklínování, kotvícího materiálu, zaměření, vyplnění konstrukční spáry PU nízkoexpanzní pěnou</t>
  </si>
  <si>
    <t>A04:1*(2.2*3.4)=7.480 [A] 
A05:10*(1.35*2.4)=32.400 [B] 
A06:5*(1.35*2.4)=16.200 [C] 
A07:15*(1.35*1.85)=37.463 [D] 
A08:2*(1.35*1.85)=4.995 [E] 
A09:4*(1.5*1.2)=7.200 [F] 
A10:1*(1.5*1.3)=1.950 [G] 
A11:1*(1.7*1.3)=2.210 [H] 
A12:1*(1.5*2.5)=3.750 [I] 
Celkem: A+B+C+D+E+F+G+H+I=113.648 [J]</t>
  </si>
  <si>
    <t>470</t>
  </si>
  <si>
    <t>R766600004</t>
  </si>
  <si>
    <t>Demontáž okenních konstrukcí k repasování vč. příslušenství</t>
  </si>
  <si>
    <t>A09:4*(1.5*1.2)=7.200 [A] 
A10:1*(1.5*1.3)=1.950 [B] 
A11:1*(1.7*1.3)=2.210 [C] 
Celkem: A+B+C=11.360 [D]</t>
  </si>
  <si>
    <t>471</t>
  </si>
  <si>
    <t>R766600005</t>
  </si>
  <si>
    <t>D+M utěsnění připojovací spáry systémovým řešení Utěsnění parotěsnící a vodotěsnící expazním prvkem vlepeným na rám do připraveného zalomeného ostění, vč. utěsn</t>
  </si>
  <si>
    <t>D+M utěsnění připojovací spáry systémovým řešení  
Utěsnění parotěsnící a vodotěsnící expazním prvkem vlepeným na rám do připraveného zalomeného ostění, vč. utěsnění spáry v čelním zalomení expanzním vodotěsnícím prvkem</t>
  </si>
  <si>
    <t>A01:2*(2*(1.45+3.4))=19.400 [A] 
A02:2*(2*(1.45+3.4))=19.400 [B] 
A03:1*(2*(1.65+3.4))=10.100 [C] 
A04:1*(2*(2.2+3.4))=11.200 [D] 
A05:10*(2*(1.35+2.4))=75.000 [E] 
A06:5*(2*(1.35+2.4))=37.500 [F] 
A07:15*(2*(1.35+1.85))=96.000 [G] 
A08:2*(2*(1.35+1.85))=12.800 [H] 
A09:4*(2*(1.5+1.2))=21.600 [I] 
A10:1*(2*(1.5+1.3))=5.600 [J] 
A11:1*(2*(1.7+1.3))=6.000 [K] 
A12:1*(2*(1.5+2.5))=8.000 [L] 
Celkem: A+B+C+D+E+F+G+H+I+J+K+L=322.600 [M]</t>
  </si>
  <si>
    <t>472</t>
  </si>
  <si>
    <t>R766600006</t>
  </si>
  <si>
    <t>Demontáž a následná montáž včetně uskladnění a přesunu pro repasování dveřních křídel dřevěných do obložkové zárubně povrchově upravených dvoukřídlých</t>
  </si>
  <si>
    <t>D04:1=1.000 [A] 
D19:1=1.000 [B] 
D21:1=1.000 [C] 
D22:1=1.000 [D] 
D23:1=1.000 [E] 
D24:1=1.000 [F] 
D25:1=1.000 [G] 
D26:1=1.000 [H] 
D27:1=1.000 [I] 
D28:1=1.000 [J] 
D29:1=1.000 [K] 
D30:1=1.000 [L] 
D42:1=1.000 [M] 
D43:1=1.000 [N] 
Celkem: A+B+C+D+E+F+G+H+I+J+K+L+M+N=14.000 [O]</t>
  </si>
  <si>
    <t>473</t>
  </si>
  <si>
    <t>R766600007</t>
  </si>
  <si>
    <t>Demontáž a následná montáž včetně uskladnění a přesunu pro repasování zárubní dřevěných, pro dveře dvoukřídlové, tloušťky stěny přes 450 mm</t>
  </si>
  <si>
    <t>D04:1=1.000 [A] 
D14:1=1.000 [B] 
D22:1=1.000 [C] 
D23:1=1.000 [D] 
D24:1=1.000 [E] 
D29:1=1.000 [F] 
Celkem: A+B+C+D+E+F=6.000 [G]</t>
  </si>
  <si>
    <t>474</t>
  </si>
  <si>
    <t>R766600008</t>
  </si>
  <si>
    <t>Montáž dveřních křídel dřevěných do obložkové zárubně povrchově upravených jednokřídlých</t>
  </si>
  <si>
    <t>D05:1=1.000 [A] 
D06:1=1.000 [B] 
D07:1=1.000 [C] 
D08:1=1.000 [D] 
D09:2=2.000 [E] 
D10:1=1.000 [F] 
D14:1=1.000 [G] 
D31:1=1.000 [H] 
D32:1=1.000 [I] 
D33:1=1.000 [J] 
D34:2=2.000 [K] 
D35:1=1.000 [L] 
D36:1=1.000 [M] 
D37:1=1.000 [N] 
D38:2=2.000 [O] 
D39:1=1.000 [P] 
D40:2=2.000 [Q] 
D44:1=1.000 [R] 
Celkem: A+B+C+D+E+F+G+H+I+J+K+L+M+N+O+P+Q+R=22.000 [S]</t>
  </si>
  <si>
    <t>475</t>
  </si>
  <si>
    <t>R766600009</t>
  </si>
  <si>
    <t>Montáž zárubní dřevěných, pro dveře jednokřídlé tloušťky stěny přes 450 mm</t>
  </si>
  <si>
    <t>D05:1=1.000 [A] 
D06:1=1.000 [B] 
D07:1=1.000 [C] 
D09:1=1.000 [D] 
D32:1=1.000 [E] 
D37:1=1.000 [F] 
D38:2=2.000 [G] 
Celkem: A+B+C+D+E+F+G=8.000 [H]</t>
  </si>
  <si>
    <t>476</t>
  </si>
  <si>
    <t>R766600010</t>
  </si>
  <si>
    <t>Montáž zárubní dřevěných, pro dveře jednokřídlé tloušťky stěny do 450 mm</t>
  </si>
  <si>
    <t>D08:1=1.000 [A] 
D09:1=1.000 [B] 
D10:1=1.000 [C] 
D31:1=1.000 [D] 
D33:1=1.000 [E] 
D34:2=2.000 [F] 
D35:1=1.000 [G] 
D36:1=1.000 [H] 
D39:1=1.000 [I] 
D40:2=2.000 [J] 
D44:1=1.000 [K] 
Celkem: A+B+C+D+E+F+G+H+I+J+K=13.000 [L]</t>
  </si>
  <si>
    <t>477</t>
  </si>
  <si>
    <t>R766600011</t>
  </si>
  <si>
    <t>Montáž dveřních křídel včetně rámové zárubně ocelové mříže otevíratelné součástí montáže dřevěných dveří</t>
  </si>
  <si>
    <t>D10:1=1.000 [A]</t>
  </si>
  <si>
    <t>478</t>
  </si>
  <si>
    <t>R766600012</t>
  </si>
  <si>
    <t>Demontáž a následná montáž včetně uskladnění a přesunu pro repasování zárubní dřevěných, pro dveře dvoukřídlové, tloušťky stěny do 450 mm</t>
  </si>
  <si>
    <t>D19:1=1.000 [A] 
D20:1=1.000 [B] 
D21:1=1.000 [C] 
D26:1=1.000 [D] 
D27:1=1.000 [E] 
D28:1=1.000 [F] 
D30:1=1.000 [G] 
D42:1=1.000 [H] 
D43:1=1.000 [I] 
Celkem: A+B+C+D+E+F+G+H+I=9.000 [J]</t>
  </si>
  <si>
    <t>479</t>
  </si>
  <si>
    <t>R766600013</t>
  </si>
  <si>
    <t>D18 Montáž vnitřní prosklená stěna s dvoukřídlými dveřmi pravými dveře 1600x2600 mm  včetně konstrukce pro ukotvení do stropní konstrukce výška 4000 mm od podla</t>
  </si>
  <si>
    <t>D18 Montáž vnitřní prosklená stěna s dvoukřídlými dveřmi pravými dveře 1600x2600 mm   
včetně konstrukce pro ukotvení do stropní konstrukce výška 4000 mm od podlahy  
ve výšce 3400 mm navazuje na podhled   
dřevo smrk fix  
barva granátově hnědá, patinový vzhled</t>
  </si>
  <si>
    <t>D18:1=1.000 [A]</t>
  </si>
  <si>
    <t>480</t>
  </si>
  <si>
    <t>R766600014</t>
  </si>
  <si>
    <t>Demontáž dřevěných stěn (OSB) plných včetně výplně otvoru</t>
  </si>
  <si>
    <t>m.č. 304:(3.332+2.175)*2.75=15.144 [A]</t>
  </si>
  <si>
    <t>481</t>
  </si>
  <si>
    <t>R7660013</t>
  </si>
  <si>
    <t>D04 Repasování dveře vnitřní dřevěné dvoukřídlé pravé 1350x2550 mm s dřevěnou obložkovou zárubní v otvoru 1500x2600 mm (š. zdiva 450 mm) rozsah repasu 30% kován</t>
  </si>
  <si>
    <t>D04 Repasování dveře vnitřní dřevěné dvoukřídlé pravé 1350x2550 mm  
s dřevěnou obložkovou zárubní v otvoru 1500x2600 mm (š. zdiva 450 mm)  
rozsah repasu 30%  
kování bezpečnostní tř. 3, mosaz, klika-klika,   
systém generálního klíče (3 úrovně)  
samozavírač integrovaný pro dvoukřídlý systém, poloha trvale otevřeno  
elektromechanický zámek viz slaboproud  
povrchová úprava dveřní křídlo pigment lak  
povrchová úprava obložková zárubeň platin</t>
  </si>
  <si>
    <t>D04:1=1.000 [A]</t>
  </si>
  <si>
    <t>482</t>
  </si>
  <si>
    <t>R7660014</t>
  </si>
  <si>
    <t>D05 Replika nové dveře vnitřní dřevěné pravé 900x2550 mm s dřevěnou obložkovou zárubní v otvoru 1000x2600 mm (š. zdiva 450 mm) dřevo smrk fix kování mosaz, klik</t>
  </si>
  <si>
    <t>D05 Replika nové dveře vnitřní dřevěné pravé 900x2550 mm s dřevěnou obložkovou zárubní v otvoru 1000x2600 mm (š. zdiva 450 mm)  
dřevo smrk fix  
kování mosaz, klika-klika, štítek plný bez uzamčení  
dveře na únikové cestě  
samozavírač integrovaný , poloha trvale otevřeno  
povrchová úprava dveřní křídlo pigment lak  
povrchová úprava obložková zárubeň platin  
vodorovné madlo na straně opačné dveřním závěsům broušená nerez výška 800-900 mm</t>
  </si>
  <si>
    <t>D05:1=1.000 [A]</t>
  </si>
  <si>
    <t>483</t>
  </si>
  <si>
    <t>R7660015</t>
  </si>
  <si>
    <t>D06 Replika nové dveře vnitřní dřevěné pravé 900x2550 mm s dřevěnou obložkovou zárubní v otvoru 1000x2600 mm (š. zdiva 450 mm) dřevo smrk fix kování mosaz, klik</t>
  </si>
  <si>
    <t>D06 Replika nové dveře vnitřní dřevěné pravé 900x2550 mm s dřevěnou obložkovou zárubní v otvoru 1000x2600 mm (š. zdiva 450 mm)  
dřevo smrk fix  
kování mosaz, klika-klika,eurozámek  
elektromechanický zámek ovládání mincovník viz slaboproud  
z vnitřní strany volně otevíratelné  
dveře na únikové cestě  
samozavírač integrovaný, poloha trvale otevřeno  
povrchová úprava dveřní křídlo pigment lak  
povrchová úprava obložková zárubeň platin  
vodorovné madlo na straně opačné dveřním závěsům broušená nerez výška 800-900 mm</t>
  </si>
  <si>
    <t>D06:1=1.000 [A]</t>
  </si>
  <si>
    <t>484</t>
  </si>
  <si>
    <t>R7660016</t>
  </si>
  <si>
    <t>D07 Replika nové dveře vnitřní dřevěné pravé 900x2550 mm s dřevěnou obložkovou zárubní v otvoru 1000x2600 mm (š. zdiva 450 mm) dřevo smrk fix kování wc, mosaz k</t>
  </si>
  <si>
    <t>D07 Replika nové dveře vnitřní dřevěné pravé 900x2550 mm s dřevěnou obložkovou zárubní v otvoru 1000x2600 mm (š. zdiva 450 mm)  
dřevo smrk fix  
kování wc, mosaz klika-klika, eurozámek  
samozavírač integrovaný , poloha trvale otevřeno  
povrchová úprava dveřní křídlo pigment lak  
povrchová úprava obložková zárubeň platin  
vodorovné madlo na straně opačné dveřním závěsům broušená nerez výška 800-900 mm</t>
  </si>
  <si>
    <t>D07:1=1.000 [A]</t>
  </si>
  <si>
    <t>485</t>
  </si>
  <si>
    <t>R7660017</t>
  </si>
  <si>
    <t>D08 Replika dveře vnitřní dřevěné levé plné, hladké, 900x2550 mm, s dřevěnou obložkovou zárubní v otvoru 1000x2600 mm  (š. zdiva 150 mm) dřevo fix smrk rw= 32db</t>
  </si>
  <si>
    <t>D08 Replika dveře vnitřní dřevěné levé plné, hladké, 900x2550 mm, s dřevěnou obložkovou zárubní v otvoru 1000x2600 mm  (š. zdiva 150 mm)  
dřevo fix smrk  
rw= 32db,   
kování wc, mosaz klika-klika,    
vodorovné madlo na straně opačné dveřním závěsům broušená nerez výška 800-900 mm  
povrchová úprava dveřní křídlo pigment lak  
povrchová úprava obložková zárubeň platin</t>
  </si>
  <si>
    <t>D08:1=1.000 [A]</t>
  </si>
  <si>
    <t>486</t>
  </si>
  <si>
    <t>R7660018</t>
  </si>
  <si>
    <t>D09 Replika dveře vnitřní dřevěné pravé plné, 800x2550 mm s dřevěnou obložkovou zárubní v otvoru 900x2600 mm (š. zdiva 150 a 450 mm) zárubeň do 150 mm hladká 1k</t>
  </si>
  <si>
    <t>D09 Replika dveře vnitřní dřevěné pravé plné, 800x2550 mm s dřevěnou obložkovou zárubní v otvoru 900x2600 mm (š. zdiva 150 a 450 mm)  
zárubeň do 150 mm hladká 1kus  
zárubeň do 450 mm prolamovaná 1 kus  
dřevo fix smrk  
rw= 32db,   
štítek plný bez uzamčení,</t>
  </si>
  <si>
    <t>D09:2=2.000 [A]</t>
  </si>
  <si>
    <t>487</t>
  </si>
  <si>
    <t>R7660019</t>
  </si>
  <si>
    <t>D10 Replika dveře vnitřní dřevěné pravé bezpečnostní plné, 900x1970 mm s dřevěnou obložkovou bezpečnostní zárubní v otvoru 1000x2050 mm (š. zdiva 300 mm) dřevo</t>
  </si>
  <si>
    <t>D10 Replika dveře vnitřní dřevěné pravé bezpečnostní plné, 900x1970 mm s dřevěnou obložkovou bezpečnostní zárubní v otvoru 1000x2050 mm (š. zdiva 300 mm)  
dřevo fix smrk  
rw= 32db,   
bezpečnostní třída RC2  
kování bezpečnostní tř. 3, mosaz koule-klika,   
systém generálního klíče (3 úrovně)  
dveře ze strany schodiště doplněny mříží z uzavřených ocelových profilů otevíratelnou s kováním specifikace viz výše barva ral 7016</t>
  </si>
  <si>
    <t>488</t>
  </si>
  <si>
    <t>R7660020</t>
  </si>
  <si>
    <t>D14 Dveře vnitřní dřevěné pravé plné, hladké bezpečnostní, do stávající obložkové zárubně 900x1970 mm (rozměr bude překontrolován) povrch HPL, vnitřní rám z mas</t>
  </si>
  <si>
    <t>D14 Dveře vnitřní dřevěné pravé plné, hladké bezpečnostní, do stávající obložkové zárubně 900x1970 mm (rozměr bude překontrolován)  
povrch HPL, vnitřní rám z masivního dřeva, výplň DTD deska plná  
bezpečnostní třída RC2  
el. zámek dodávka - EACS  
kování bezpečnostní tř. 3, mosaz, koule - klika,   
systém generálního klíče (3 úrovně)</t>
  </si>
  <si>
    <t>D14:1=1.000 [A]</t>
  </si>
  <si>
    <t>489</t>
  </si>
  <si>
    <t>R7660021</t>
  </si>
  <si>
    <t>D14 Repasování vnitřní dřevěné obložkové zárubně pro dveře 900x1970 mm (š. zdiva 300 mm) rozsah repasu 30% povrchová úprava obložková zárubeň platin</t>
  </si>
  <si>
    <t>D14 Repasování vnitřní dřevěné obložkové zárubně pro dveře 900x1970 mm  
(š. zdiva 300 mm)  
rozsah repasu 30%  
povrchová úprava obložková zárubeň platin</t>
  </si>
  <si>
    <t>490</t>
  </si>
  <si>
    <t>R7660022</t>
  </si>
  <si>
    <t>D18 Vnitřní prosklená stěna s dvoukřídlými dveřmi pravými dveře 1600x2600 mm D+ M včetně konstrukce pro ukotvení do stropní konstrukce výška 4000 mm od podlahy</t>
  </si>
  <si>
    <t>D18 Vnitřní prosklená stěna s dvoukřídlými dveřmi pravými dveře 1600x2600 mm D+ M  
včetně konstrukce pro ukotvení do stropní konstrukce výška 4000 mm od podlahy  
ve výšce 3400 mm navazuje na podhled   
dřevo smrk fix  
barva granátově hnědá, patinový vzhled</t>
  </si>
  <si>
    <t>491</t>
  </si>
  <si>
    <t>R7660023</t>
  </si>
  <si>
    <t>D19 Repasování dveře vnitřní dřevěné 900x1970 mm,  levé, s dřevěnou obložkovou zárubní (š. zdiva 150 mm) rozsah repasu 30% kování bezpečnostní tř. 3, mosaz, kli</t>
  </si>
  <si>
    <t>D19 Repasování dveře vnitřní dřevěné 900x1970 mm,  levé, s dřevěnou obložkovou zárubní (š. zdiva 150 mm)  
rozsah repasu 30%  
kování bezpečnostní tř. 3, mosaz, klika-klika,   
systém generálního klíče (3 úrovně)  
povrchová úprava dveřní křídlo pigment lak</t>
  </si>
  <si>
    <t>D19:1=1.000 [A]</t>
  </si>
  <si>
    <t>492</t>
  </si>
  <si>
    <t>R7660024</t>
  </si>
  <si>
    <t>D20 Repasování dřevěné dvoukřídlé  obložkové zárubně v otvoru 1000x2600 mm (š. zdiva 300 mm), js 900x2585 mm rozsah repasu 30% povrchová úprava obložková zárube</t>
  </si>
  <si>
    <t>D20 Repasování dřevěné dvoukřídlé  obložkové zárubně v otvoru 1000x2600 mm (š. zdiva 300 mm), js 900x2585 mm  
rozsah repasu 30%  
povrchová úprava obložková zárubeň platin</t>
  </si>
  <si>
    <t>D20:1=1.000 [A]</t>
  </si>
  <si>
    <t>493</t>
  </si>
  <si>
    <t>R7660025</t>
  </si>
  <si>
    <t>D21 Repasování dveře vnitřní dřevěné levé, 900x2050 mm  s dřevěnou obložkovou zárubní v otvoru 1000x2100 mm (š. zdiva 300 mm) rozsah repasu 80% kování bezpečnos</t>
  </si>
  <si>
    <t>D21 Repasování dveře vnitřní dřevěné levé, 900x2050 mm  s dřevěnou obložkovou zárubní  
v otvoru 1000x2100 mm (š. zdiva 300 mm)  
rozsah repasu 80%  
kování bezpečnostní tř. 3, mosaz, klika-klika,   
systém generálního klíče (3 úrovně)  
povrchová úprava dveřní křídlo pigment lak  
povrchová úprava obložková zárubeň platin</t>
  </si>
  <si>
    <t>D21:1=1.000 [A]</t>
  </si>
  <si>
    <t>494</t>
  </si>
  <si>
    <t>R7660026</t>
  </si>
  <si>
    <t>D22 Repasování dveře vnitřní dřevěné  levé, 900x2180 mm s dřevěnou obložkovou zárubní  v otvoru 1000x2250 mm (š. zdiva 450 mm) rozsah repasu 30% kování bezpečno</t>
  </si>
  <si>
    <t>D22 Repasování dveře vnitřní dřevěné  levé, 900x2180 mm s dřevěnou obložkovou zárubní  v otvoru 1000x2250 mm (š. zdiva 450 mm)  
rozsah repasu 30%  
kování bezpečnostní tř. 3, mosaz, koule-klika,   
povrchová úprava dveřní křídlo pigment lak  
povrchová úprava obložková zárubeň platin</t>
  </si>
  <si>
    <t>D22:1=1.000 [A]</t>
  </si>
  <si>
    <t>495</t>
  </si>
  <si>
    <t>R7660027</t>
  </si>
  <si>
    <t>D23 Repasování dveře vnitřní dřevěné  pravé, 900x2180 mm s dřevěnou obložkovou zárubní  v otvoru 1000x2250 mm (š. zdiva 450 mm) rozsah repasu 30% kování bezpečn</t>
  </si>
  <si>
    <t>D23 Repasování dveře vnitřní dřevěné  pravé, 900x2180 mm s dřevěnou obložkovou zárubní  v otvoru 1000x2250 mm (š. zdiva 450 mm)  
rozsah repasu 30%  
kování bezpečnostní tř. 3, mosaz, koule-klika,   
povrchová úprava dveřní křídlo pigment lak  
povrchová úprava obložková zárubeň platin</t>
  </si>
  <si>
    <t>D23:1=1.000 [A]</t>
  </si>
  <si>
    <t>496</t>
  </si>
  <si>
    <t>R7660028</t>
  </si>
  <si>
    <t>D24 Repasování dveře vnitřní dřevěné  pravé, 900x2195 mm  s dřevěnou obložkovou zárubní  v otvoru 1000x2250 mm (š. zdiva 450 mm) rozsah repasu 30% tvarovaná čel</t>
  </si>
  <si>
    <t>D24 Repasování dveře vnitřní dřevěné  pravé, 900x2195 mm  s dřevěnou obložkovou zárubní  v otvoru 1000x2250 mm (š. zdiva 450 mm)  
rozsah repasu 30%  
tvarovaná čela obložkové zárubně  
kování bezpečnostní tř. 3, mosaz, klika-klika,  
povrchová úprava dveřní křídlo pigment lak  
povrchová úprava obložková zárubeň platin</t>
  </si>
  <si>
    <t>D24:1=1.000 [A]</t>
  </si>
  <si>
    <t>497</t>
  </si>
  <si>
    <t>R7660029</t>
  </si>
  <si>
    <t>D25 Repasování dveře vnitřní dřevěné pravé 900x2195 mm s dřevěnou stěnou 5000x3200 mm (š. 50 mm) s nadsvětlíkem rozsah repasu 50% kování bezpečnostní tř. 3, mos</t>
  </si>
  <si>
    <t>D25 Repasování dveře vnitřní dřevěné pravé 900x2195 mm s dřevěnou stěnou 5000x3200 mm (š. 50 mm) s nadsvětlíkem  
rozsah repasu 50%  
kování bezpečnostní tř. 3, mosaz, klika-klika,   
systém generálního klíče (3 úrovně)  
povrchová úprava dveřní křídlo + nadsvětlík pigment lak  
povrchová úprava obložková zárubeň platin</t>
  </si>
  <si>
    <t>D25:1=1.000 [A]</t>
  </si>
  <si>
    <t>498</t>
  </si>
  <si>
    <t>R7660030</t>
  </si>
  <si>
    <t>D26 Repasování dveře vnitřní dřevěné levé, 900x1980 mm s dřevěnou obložkovou zárubní (š. zdiva 150 mm) rozsah repasu 40% kování bezpečnostní tř. 3, mosaz, klika</t>
  </si>
  <si>
    <t>D26 Repasování dveře vnitřní dřevěné levé, 900x1980 mm s dřevěnou obložkovou zárubní (š. zdiva 150 mm)  
rozsah repasu 40%  
kování bezpečnostní tř. 3, mosaz, klika-klika,   
systém generálního klíče (3 úrovně)  
povrchová úprava dveřní křídlo pigment lak  
povrchová úprava obložková zárubeň platin</t>
  </si>
  <si>
    <t>D26:1=1.000 [A]</t>
  </si>
  <si>
    <t>499</t>
  </si>
  <si>
    <t>R7660031</t>
  </si>
  <si>
    <t>D27 Repasování dveře vnitřní dřevěné levé, 930x2050 s dřevěnou obložkovou zárubní (š. zdiva 150 mm) rozsah repasu 80% tvarovaná čela obložkové zárubně kování, m</t>
  </si>
  <si>
    <t>D27 Repasování dveře vnitřní dřevěné levé, 930x2050 s dřevěnou obložkovou zárubní (š. zdiva 150 mm)  
rozsah repasu 80%  
tvarovaná čela obložkové zárubně  
kování, mosaz, klika-klika,   
povrchová úprava dveřní křídlo pigment lak  
povrchová úprava obložková zárubeň platin</t>
  </si>
  <si>
    <t>D27:1=1.000 [A]</t>
  </si>
  <si>
    <t>500</t>
  </si>
  <si>
    <t>R7660032</t>
  </si>
  <si>
    <t>D28 Repasování a přesun dveře vnitřní dřevěné  levé 900x1995 mm s dřevěnou obložkovou zárubní (š. zdiva 150 mm) rozsah repasu 80% tvarovaná čela obložkové zárub</t>
  </si>
  <si>
    <t>D28 Repasování a přesun dveře vnitřní dřevěné  levé 900x1995 mm s dřevěnou obložkovou zárubní (š. zdiva 150 mm)  
rozsah repasu 80%  
tvarovaná čela obložkové zárubně  
kování bezpečnostní tř. 3, mosaz, koule-klika,  
systém generálního klíče (3 úrovně)  
povrchová úprava dveřní křídlo pigment lak  
povrchová úprava obložková zárubeň platin</t>
  </si>
  <si>
    <t>D28:1=1.000 [A]</t>
  </si>
  <si>
    <t>501</t>
  </si>
  <si>
    <t>R7660033</t>
  </si>
  <si>
    <t>D29 Repasování dveře vnitřní dřevěné levé, 900x2030  s dřevěnou obložkovou zárubní  v otvoru 1000x2100 mm (š. zdiva 450 mm) rozsah repasu 80% tvarovaná čela obl</t>
  </si>
  <si>
    <t>D29 Repasování dveře vnitřní dřevěné levé, 900x2030  s dřevěnou obložkovou zárubní  v otvoru 1000x2100 mm (š. zdiva 450 mm)  
rozsah repasu 80%  
tvarovaná čela obložkové zárubně  
kování bezpečnostní tř. 3, mosaz, klika-klika,  
systém generálního klíče (3 úrovně)  
povrchová úprava dveřní křídlo pigment lak  
povrchová úprava obložková zárubeň platin</t>
  </si>
  <si>
    <t>D29:1=1.000 [A]</t>
  </si>
  <si>
    <t>502</t>
  </si>
  <si>
    <t>R7660034</t>
  </si>
  <si>
    <t>D30 Repasování a přesun dveře vnitřní dřevěné  levé, 900x2050 mm s dřevěnou obložkovou zárubní (š. zdiva 300 mm) rozsah repasu 80% tvarovaná čela obložkové záru</t>
  </si>
  <si>
    <t>D30 Repasování a přesun dveře vnitřní dřevěné  levé, 900x2050 mm s dřevěnou obložkovou zárubní (š. zdiva 300 mm)  
rozsah repasu 80%  
tvarovaná čela obložkové zárubně  
kování mosaz, klika-klika,  
povrchová úprava dveřní křídlo pigment lak  
povrchová úprava obložková zárubeň platin</t>
  </si>
  <si>
    <t>D30:1=1.000 [A]</t>
  </si>
  <si>
    <t>503</t>
  </si>
  <si>
    <t>R7660035</t>
  </si>
  <si>
    <t>D31 Replika dveře vnitřní dřevěné levé  900x2000  mm s dřevěnou obložkovou zárubní (š. zdiva 250 mm) dřevo smrk fix výška bude uzpůsobena dle dveří D28 bezpečno</t>
  </si>
  <si>
    <t>D31 Replika dveře vnitřní dřevěné levé  900x2000  mm s dřevěnou obložkovou zárubní (š. zdiva 250 mm)  
dřevo smrk fix  
výška bude uzpůsobena dle dveří D28  
bezpečnostní dveře se zárubní tř. 3  
kování bezpečnostní tř. 3, mosaz, koule-klika,   
povrchová úprava dveřní křídlo pigment lak  
povrchová úprava obložková zárubeň platin</t>
  </si>
  <si>
    <t>D31:1=1.000 [A]</t>
  </si>
  <si>
    <t>504</t>
  </si>
  <si>
    <t>R7660036</t>
  </si>
  <si>
    <t>D32 Replika dveře vnitřní dřevěné pravé, 800x2050 mm s dřevěnou obložkovou zárubní (š. zdiva 450 mm) dřevo smrk fix výška bude uzpůsobena dle dveří D30 kování m</t>
  </si>
  <si>
    <t>D32 Replika dveře vnitřní dřevěné pravé, 800x2050 mm s dřevěnou obložkovou zárubní (š. zdiva 450 mm)  
dřevo smrk fix  
výška bude uzpůsobena dle dveří D30  
kování mosaz, klika-klika,   
povrchová úprava dveřní křídlo pigment lak  
povrchová úprava obložková zárubeň platin</t>
  </si>
  <si>
    <t>D32:1=1.000 [A]</t>
  </si>
  <si>
    <t>505</t>
  </si>
  <si>
    <t>R7660037</t>
  </si>
  <si>
    <t>D33 Dveře vnitřní dřevěné pravé, hladké, 800x2050 mm  s dřevěnou obložkovou zárubní (š. zdiva 150 mm) dřevo smrk fix výška bude uzpůsobena dle dveří D27 kování</t>
  </si>
  <si>
    <t>D33 Dveře vnitřní dřevěné pravé, hladké, 800x2050 mm  s dřevěnou obložkovou zárubní (š. zdiva 150 mm)  
dřevo smrk fix  
výška bude uzpůsobena dle dveří D27  
kování wc mosaz, klika-klika,   
povrchová úprava dveřní křídlo pigment lak  
povrchová úprava obložková zárubeň platin</t>
  </si>
  <si>
    <t>D33:1=1.000 [A]</t>
  </si>
  <si>
    <t>506</t>
  </si>
  <si>
    <t>R7660038</t>
  </si>
  <si>
    <t>D34 Replika dveře vnitřní dřevěné levé, 800x2200 mm  s dřevěnou obložkovou zárubní (š. zdiva 250 mm) dřevo smrk fix výška bude uzpůsobena dle dveří D23 bezpečno</t>
  </si>
  <si>
    <t>D34 Replika dveře vnitřní dřevěné levé, 800x2200 mm  s dřevěnou obložkovou zárubní (š. zdiva 250 mm)  
dřevo smrk fix  
výška bude uzpůsobena dle dveří D23  
bezpečnostní dveře se zárubní tř. RC3  
kování bezpečnostní tř. 3, mosaz, koule-klika,   
povrchová úprava dveřní křídlo pigment lak  
povrchová úprava obložková zárubeň platin</t>
  </si>
  <si>
    <t>D34:2=2.000 [A]</t>
  </si>
  <si>
    <t>507</t>
  </si>
  <si>
    <t>R7660039</t>
  </si>
  <si>
    <t>D35 Dveře vnitřní dřevěné pravé, hladké, 800x2200 mm s dřevěnou obložkovou zárubní (š. zdiva 150 mm) dřevo smrk fix kování wc mosaz, klika-klika,  povrchová úpr</t>
  </si>
  <si>
    <t>D35 Dveře vnitřní dřevěné pravé, hladké, 800x2200 mm s dřevěnou obložkovou zárubní (š. zdiva 150 mm)  
dřevo smrk fix  
kování wc mosaz, klika-klika,   
povrchová úprava dveřní křídlo pigment lak  
povrchová úprava obložková zárubeň platin</t>
  </si>
  <si>
    <t>D35:1=1.000 [A]</t>
  </si>
  <si>
    <t>508</t>
  </si>
  <si>
    <t>R7660040</t>
  </si>
  <si>
    <t>D36 Dveře vnitřní dřevěné pravé, hladké, 800x2200 mm  s dřevěnou obložkovou zárubní (š. zdiva 150 mm) dřevo smrk fix kování bezpečnostní tř. 3, mosaz, klika-kli</t>
  </si>
  <si>
    <t>D36 Dveře vnitřní dřevěné pravé, hladké, 800x2200 mm  s dřevěnou obložkovou zárubní (š. zdiva 150 mm)  
dřevo smrk fix  
kování bezpečnostní tř. 3, mosaz, klika-klika,   
povrchová úprava dveřní křídlo pigment lak  
povrchová úprava obložková zárubeň platin</t>
  </si>
  <si>
    <t>D36:1=1.000 [A]</t>
  </si>
  <si>
    <t>509</t>
  </si>
  <si>
    <t>R7660041</t>
  </si>
  <si>
    <t>D37 Dveře vnitřní dřevěné pravé, hladké, 800x2200 mm  s dřevěnou obložkovou zárubní (š. zdiva 450 mm) dřevo smrk fix kování bezpečnostní tř. 3, mosaz, klika-kli</t>
  </si>
  <si>
    <t>D37 Dveře vnitřní dřevěné pravé, hladké, 800x2200 mm  s dřevěnou obložkovou zárubní (š. zdiva 450 mm)  
dřevo smrk fix  
kování bezpečnostní tř. 3, mosaz, klika-klika,   
povrchová úprava dveřní křídlo pigment lak  
povrchová úprava obložková zárubeň platin</t>
  </si>
  <si>
    <t>D37:1=1.000 [A]</t>
  </si>
  <si>
    <t>510</t>
  </si>
  <si>
    <t>R7660042</t>
  </si>
  <si>
    <t>D38 Dveře vnitřní dřevěné levé, hladké, 800x2150 mm  s dřevěnou obložkovou zárubní (š. zdiva 450 mm) dřevo smrk fix kování mosaz, klika-klika,  povrchová úprava</t>
  </si>
  <si>
    <t>D38 Dveře vnitřní dřevěné levé, hladké, 800x2150 mm  s dřevěnou obložkovou zárubní (š. zdiva 450 mm)  
dřevo smrk fix  
kování mosaz, klika-klika,   
povrchová úprava dveřní křídlo pigment lak  
povrchová úprava obložková zárubeň platin</t>
  </si>
  <si>
    <t>D38:2=2.000 [A]</t>
  </si>
  <si>
    <t>511</t>
  </si>
  <si>
    <t>R7660043</t>
  </si>
  <si>
    <t>D39 Dveře vnitřní dřevěné levé, hladké 800x2150 mm s dřevěnou obložkovou zárubní (š. zdiva 150 mm) dřevo smrk fix kování mosaz, klika-klika,  povrchová úprava d</t>
  </si>
  <si>
    <t>D39 Dveře vnitřní dřevěné levé, hladké 800x2150 mm s dřevěnou obložkovou zárubní (š. zdiva 150 mm)  
dřevo smrk fix  
kování mosaz, klika-klika,   
povrchová úprava dveřní křídlo pigment lak  
povrchová úprava obložková zárubeň platin</t>
  </si>
  <si>
    <t>D39:1=1.000 [A]</t>
  </si>
  <si>
    <t>512</t>
  </si>
  <si>
    <t>R7660044</t>
  </si>
  <si>
    <t>D40 Dveře vnitřní dřevěné levé, hladké, 700x2150 mm s dřevěnou obložkovou zárubní (š. zdiva 150 mm) dřevo smrk fix kování wc mosaz, klika-klika,  povrchová úpra</t>
  </si>
  <si>
    <t>D40 Dveře vnitřní dřevěné levé, hladké, 700x2150 mm s dřevěnou obložkovou zárubní (š. zdiva 150 mm)  
dřevo smrk fix  
kování wc mosaz, klika-klika,   
povrchová úprava dveřní křídlo pigment lak  
povrchová úprava obložková zárubeň platin</t>
  </si>
  <si>
    <t>D40:2=2.000 [A]</t>
  </si>
  <si>
    <t>513</t>
  </si>
  <si>
    <t>R7660045</t>
  </si>
  <si>
    <t>D42 Repasování dveře vnitřní dřevěné pravé, 950x1950 mm  s dřevěnou obložkovou zárubní  (š. zdiva 150 mm) rozsah repasu 80% kování bezpečnostní tř. 3, mosaz, kl</t>
  </si>
  <si>
    <t>D42 Repasování dveře vnitřní dřevěné pravé, 950x1950 mm  s dřevěnou obložkovou zárubní  (š. zdiva 150 mm)  
rozsah repasu 80%  
kování bezpečnostní tř. 3, mosaz, klika-klika,  
systém generálního klíče (3 úrovně)  
povrchová úprava dveřní křídlo pigment lak</t>
  </si>
  <si>
    <t>D42:1=1.000 [A]</t>
  </si>
  <si>
    <t>514</t>
  </si>
  <si>
    <t>R7660046</t>
  </si>
  <si>
    <t>D43 Repasování dveře vnitřní dřevěné pravé, 900x1950 mm   s dřevěnou obložkovou zárubní  (š. zdiva 150 mm) rozsah repasu 80% kování bezpečnostní tř. 3, mosaz, k</t>
  </si>
  <si>
    <t>D43 Repasování dveře vnitřní dřevěné pravé, 900x1950 mm   s dřevěnou obložkovou zárubní  (š. zdiva 150 mm)  
rozsah repasu 80%  
kování bezpečnostní tř. 3, mosaz, klika-klika,  
systém generálního klíče (3 úrovně)  
povrchová úprava dveřní křídlo pigment lak  
povrchová úprava obložková zárubeň platin</t>
  </si>
  <si>
    <t>D43:1=1.000 [A]</t>
  </si>
  <si>
    <t>515</t>
  </si>
  <si>
    <t>R7660047</t>
  </si>
  <si>
    <t>D44 Dveře vnitřní dřevěné levé plné, hladké, 800x2200 mm s obložkovou zárubní povrch HPL, vnitřní rám z masivního dřeva, výplň DTD deska plná kování bezpečnostn</t>
  </si>
  <si>
    <t>D44 Dveře vnitřní dřevěné levé plné, hladké, 800x2200 mm s obložkovou zárubní  
povrch HPL, vnitřní rám z masivního dřeva, výplň DTD deska plná  
kování bezpečnostní tř. 3, mosaz, klika-klika,   
systém generálního klíče (3 úrovně)  
obložková zárubeň hladká  
povrch HPL šedá onyx ral 7012</t>
  </si>
  <si>
    <t>D44:1=1.000 [A]</t>
  </si>
  <si>
    <t>516</t>
  </si>
  <si>
    <t>R7660048</t>
  </si>
  <si>
    <t>O02 Dřevěné falešné okno D+M dřevěný rám, příčle 50x50  výplň dřevěné fasádní palubky UYL 9-20x140 (rozměr upravit dle velikosti rámu), kosý profil 4,5° kvalita</t>
  </si>
  <si>
    <t>O02 Dřevěné falešné okno D+M  
dřevěný rám, příčle 50x50   
výplň dřevěné fasádní palubky UYL 9-20x140 (rozměr upravit dle velikosti rámu), kosý profil 4,5°  
kvalita a úprava viz dřevěné obložení fasády F06  
tepelně upravované dřevo  
granátově šedá, patinový vzhled  
včetně kotvení do fasády, po obvodu podlepeno PU tmelem</t>
  </si>
  <si>
    <t>O02:4=4.000 [A]</t>
  </si>
  <si>
    <t>517</t>
  </si>
  <si>
    <t>R7660049</t>
  </si>
  <si>
    <t>O09 Madlo schodiště dubové Ř 42,4 mm,  D + M madlo v rovině vyrobeno z jednoho kusu masivu, v rozích propojky (madlo v celém obvodu bez přerušení). výška 900 mm</t>
  </si>
  <si>
    <t>O09 Madlo schodiště dubové Ř 42,4 mm,   
D + M  
madlo v rovině vyrobeno z jednoho kusu masivu, v rozích propojky (madlo v celém obvodu bez přerušení). výška 900 mm nad podlahou. včetně držáků madla boční s naklapávací rozetou, napojeno ze spodu  
madlo   7 m  
držáky  8 ks  
včetně povrchové úpravy  
povrch viz řešení vnitřních parapetů</t>
  </si>
  <si>
    <t>O09:2=2.000 [A]</t>
  </si>
  <si>
    <t>518</t>
  </si>
  <si>
    <t>R7660050</t>
  </si>
  <si>
    <t>O12 Mobilní kabinky hygienické zařízení pro ženy D + M vysokotlaký laminát hpl tl. 12 mm konstrukce broušená nerez výška horní hrany 2200 mm kování wc nerez kli</t>
  </si>
  <si>
    <t>O12 Mobilní kabinky hygienické zařízení pro ženy  
D + M  
vysokotlaký laminát hpl tl. 12 mm  
konstrukce broušená nerez  
výška horní hrany 2200 mm  
kování wc nerez klika-klika s kulatou rozetou  
barva laminátu onyxově šedá RAL 7012   
přesný rozměr bude zaměřen před výrobou  
specifikace dle O12</t>
  </si>
  <si>
    <t>O12:1=1.000 [A]</t>
  </si>
  <si>
    <t>519</t>
  </si>
  <si>
    <t>R7660051</t>
  </si>
  <si>
    <t>O13 Mobilní kabinky hygienické zařízení pro muže D + M vysokotlaký laminát hpl tl. 12 mm konstrukce broušená nerez výška horní hrany 2200 mm kování wc nerez kli</t>
  </si>
  <si>
    <t>O13 Mobilní kabinky hygienické zařízení pro muže  
D + M  
vysokotlaký laminát hpl tl. 12 mm  
konstrukce broušená nerez  
výška horní hrany 2200 mm  
kování wc nerez klika-klika s kulatou rozetou  
barva laminátu onyxově šedá RAL 7012   
přesný rozměr bude zaměřen před výrobou  
specifikace dle O13</t>
  </si>
  <si>
    <t>O13:1=1.000 [A]</t>
  </si>
  <si>
    <t>520</t>
  </si>
  <si>
    <t>R7660052</t>
  </si>
  <si>
    <t>O14 Mobilní kabinky hygienické zařízení zaměstnanci D + M vysokotlaký laminát hpl tl. 12 mm konstrukce broušená nerez výška horní hrany 2200 mm kování wc nerez</t>
  </si>
  <si>
    <t>O14 Mobilní kabinky hygienické zařízení zaměstnanci  
D + M  
vysokotlaký laminát hpl tl. 12 mm  
konstrukce broušená nerez  
výška horní hrany 2200 mm  
kování wc nerez klika-klika s kulatou rozetou  
barva laminátu onyxově šedá RAL 7012   
specifikace dle O14</t>
  </si>
  <si>
    <t>O14:1=1.000 [A]</t>
  </si>
  <si>
    <t>521</t>
  </si>
  <si>
    <t>R7660053</t>
  </si>
  <si>
    <t>O15 Okno pokladna D + M dřevina smrk  parapetní deska tl. 28 mm, předsazena 350 mm před stěnu (na straně vestibulu parapetní deska tl. 28 mm, předsazena 20mm př</t>
  </si>
  <si>
    <t>O15 Okno pokladna  
D + M  
dřevina smrk   
parapetní deska tl. 28 mm, předsazena 350 mm před stěnu (na straně vestibulu  
parapetní deska tl. 28 mm, předsazena 20mm před stěnu (na straně pokladny)  
horní hrana parapetu 800 mm  
rohy parapetu zaobleny radius 50 mm  
horní čelní hrana sražena do kulata rádius 5 mm  
povrchová úprava v souladu s řešením oken + dvousložkový PU lak bez obsahu aromátů s vysokou mechanickou odolností proti poškrábání, vysokou chemickou odolností, vysokou přilnavostí, zvýrazněním struktury dřeva ochrana proti žloutnutí a uv (UV filtr) polomat  
okno uzavíratelné otevírané na stranu pokladny (čistý otvor 365x200 mm)  
zasklení 44.2/16/4/16/4   
střední pozice olověná vitráž dle vyobrazeného rastru  
- komunikační zařízení viz slaboproud</t>
  </si>
  <si>
    <t>O15:1=1.000 [A]</t>
  </si>
  <si>
    <t>522</t>
  </si>
  <si>
    <t>998766202</t>
  </si>
  <si>
    <t>Přesun hmot pro konstrukce truhlářské stanovený procentní sazbou (%) z ceny vodorovná dopravní vzdálenost do 50 m v objektech výšky přes 6 do 12 m</t>
  </si>
  <si>
    <t>767</t>
  </si>
  <si>
    <t>Konstrukce zámečnické</t>
  </si>
  <si>
    <t>523</t>
  </si>
  <si>
    <t>767134801</t>
  </si>
  <si>
    <t>Demontáž stěn a příček z plechů oplechování stěn plechy nýtovanými</t>
  </si>
  <si>
    <t>m.č.114:19.55*4.0-0.8*1.95-1.35*2.365=73.447 [A]</t>
  </si>
  <si>
    <t>524</t>
  </si>
  <si>
    <t>767996801</t>
  </si>
  <si>
    <t>Demontáž ostatních zámečnických konstrukcí o hmotnosti jednotlivých dílů rozebráním do 50 kg</t>
  </si>
  <si>
    <t>m.č.113 ocelový poklop vč. rámu:30=30.000 [A] 
HUP dvířka + rám:45=45.000 [B] 
Poklop CO:50=50.000 [C] 
Celkem: A+B+C=125.000 [D]</t>
  </si>
  <si>
    <t>525</t>
  </si>
  <si>
    <t>R76700001</t>
  </si>
  <si>
    <t>O07 OZNAČENÍ VSTUPU D + M cedule označení vstupu dle grafického manuálu 12.3  formát A4 řezaná samolepící grafika na podkladní hliníkové desce specifikace viz O</t>
  </si>
  <si>
    <t>O07 OZNAČENÍ VSTUPU  
D + M  
cedule označení vstupu dle grafického manuálu 12.3   
formát A4  
řezaná samolepící grafika na podkladní hliníkové desce  
specifikace viz O07</t>
  </si>
  <si>
    <t>O07: 1=1.000 [A]</t>
  </si>
  <si>
    <t>526</t>
  </si>
  <si>
    <t>R76700002</t>
  </si>
  <si>
    <t>O08 podkladní nosná konstrukce pro klimatizační jednotku dle požadavků viz E.1.4.1 D + M nosný rám uzavřený ocelový profil 40x40x3 půdorysný rozměr 600 x 600 mm</t>
  </si>
  <si>
    <t>O08 podkladní nosná konstrukce pro klimatizační jednotku dle požadavků viz E.1.4.1  
D + M  
nosný rám uzavřený ocelový profil 40x40x3  
půdorysný rozměr 600 x 600 mm, (hmotnost konstrukce 30 kg)  
hmotnost technologie 40 kg  
materiál ocel S235JR, žárově zinkovaná  
základní nátěr + 2x nátěr ocelové konstrukce RAL 7016  
systémová konstrukce  
mezi konstrukci a instalované zařízení vloženy tlumiče hluku  
včetně kotevního materiálu do zdiva</t>
  </si>
  <si>
    <t>O08: 2=2.000 [A]</t>
  </si>
  <si>
    <t>527</t>
  </si>
  <si>
    <t>767821114</t>
  </si>
  <si>
    <t>Montáž poštovních schránek sestav zavěšených do 24 kusů</t>
  </si>
  <si>
    <t>O11:2=2.000 [A]</t>
  </si>
  <si>
    <t>528</t>
  </si>
  <si>
    <t>R76700003</t>
  </si>
  <si>
    <t>O11 Sada dvou schránek lakovaná RAL 7016 v setu nad sebou přední vhoz i přední výběr provedení exteriér montáž na stěnu 2x370x330x150</t>
  </si>
  <si>
    <t>O11 Sada dvou schránek lakovaná RAL 7016 v setu nad sebou  
přední vhoz i přední výběr  
provedení exteriér  
montáž na stěnu  
2x370x330x150</t>
  </si>
  <si>
    <t>O11 2ks:1=1.000 [A]</t>
  </si>
  <si>
    <t>529</t>
  </si>
  <si>
    <t>R76700004</t>
  </si>
  <si>
    <t>O24 Ocelo-plechová dvířka HUP 1600X1500 mm dvoukřídlá pozinkovaná D + M včetně ocelové úhelníkové zárubně pozinkované dvířka tl. plechu 1 mm + rám při spodním a</t>
  </si>
  <si>
    <t>O24 Ocelo-plechová dvířka HUP 1600X1500 mm dvoukřídlá pozinkovaná  
D + M  
včetně ocelové úhelníkové zárubně pozinkované  
dvířka tl. plechu 1 mm + rám  
při spodním a horním okraji dvířek - v řadě kruhové větrací otvory (v obou křídlech)  
 opatřeno nátěrem ocelové konstrukce v souladu s technickou zprávou (základ + 2x nátěr) barva RAL 7016 antracit  
 dvířka opatřena nápisem hup (signální žlutá RAL 1003) výška písma a umístění budou odsouhlaseny před realizací  
 včetně uzavíracího zařízení čtyřhranným klíčem</t>
  </si>
  <si>
    <t>O24:1=1.000 [A]</t>
  </si>
  <si>
    <t>530</t>
  </si>
  <si>
    <t>R76700005</t>
  </si>
  <si>
    <t>O26 Revizní dvířka nerezová D + M do stěny, do obkladu montáž do vlhkého prostředí lehké otevírání dvířek 300x300 mm</t>
  </si>
  <si>
    <t>O26 Revizní dvířka nerezová  
D + M  
do stěny, do obkladu  
montáž do vlhkého prostředí  
lehké otevírání dvířek  
300x300 mm</t>
  </si>
  <si>
    <t>O26:2=2.000 [A]</t>
  </si>
  <si>
    <t>531</t>
  </si>
  <si>
    <t>R76700Z01</t>
  </si>
  <si>
    <t>Závitová tyč AM8x1000 4.8 pozink., Závit – M8, délka - 1000 mm, Složení materiálu - Stupeň oceli 4.8 - DIN 976-1, Povrchová úprava - Pozinkováno</t>
  </si>
  <si>
    <t>532</t>
  </si>
  <si>
    <t>R76700Z02</t>
  </si>
  <si>
    <t>Objímka potrubí MP-L-I 15-20 M8/M10, Rozsah upínání – D 15 - 20 mm, Maximální zatížení - F 400 N, Snížení hlučnosti - 17 dB (A), Šroubová svorka - M5, Utahovací</t>
  </si>
  <si>
    <t>Objímka potrubí MP-L-I 15-20 M8/M10, Rozsah upínání – D 15 - 20 mm, Maximální zatížení - F 400 N, Snížení hlučnosti - 17 dB (A), Šroubová svorka - M5, Utahovací moment upínacího šroubu M5 - 2 Nm, složení materiálu - DC01 - DIN EN 10130, Povrchová úprava pozink, Izolační materiál - EPDM pryž</t>
  </si>
  <si>
    <t>533</t>
  </si>
  <si>
    <t>R76700Z03</t>
  </si>
  <si>
    <t>Objímka potrubí MP-L-I 20-26 M8/M10, Rozsah upínání – D 20 - 26 mm, Maximální zatížení - F 400 N, Snížení hlučnosti - 17 dB (A), Šroubová svorka - M5, Utahovací</t>
  </si>
  <si>
    <t>Objímka potrubí MP-L-I 20-26 M8/M10, Rozsah upínání – D 20 - 26 mm, Maximální zatížení - F 400 N, Snížení hlučnosti - 17 dB (A), Šroubová svorka - M5, Utahovací moment upínacího šroubu M5 - 2 Nm, složení materiálu - DC01 - DIN EN 10130, Povrchová úprava pozink, Izolační materiál - EPDM pryž</t>
  </si>
  <si>
    <t>534</t>
  </si>
  <si>
    <t>R76700Z04</t>
  </si>
  <si>
    <t>Objímka potrubí MP-L-I 26-32 M8/M1, Rozsah upínání – D 26 - 32 mm, Maximální zatížení - F 400 N, Snížení hlučnosti - 18,5 dB (A), Šroubová svorka - M5, Utahovac</t>
  </si>
  <si>
    <t>Objímka potrubí MP-L-I 26-32 M8/M1, Rozsah upínání – D 26 - 32 mm, Maximální zatížení - F 400 N, Snížení hlučnosti - 18,5 dB (A), Šroubová svorka - M5, Utahovací moment upínacího šroubu M5 - 2 Nm, složení materiálu - DC01 - DIN EN 10130, Povrchová úprava pozink, Izolační materiál - EPDM pryž</t>
  </si>
  <si>
    <t>535</t>
  </si>
  <si>
    <t>R76700Z05</t>
  </si>
  <si>
    <t>Objímka potrubí MP-L-I 32-38 M8/M10, Rozsah upínání – D 32 - 38 mm, Maximální zatížení - F 400 N, Snížení hlučnosti - 18,5 dB (A), Šroubová svorka - M5, Utahova</t>
  </si>
  <si>
    <t>Objímka potrubí MP-L-I 32-38 M8/M10, Rozsah upínání – D 32 - 38 mm, Maximální zatížení - F 400 N, Snížení hlučnosti - 18,5 dB (A), Šroubová svorka - M5, Utahovací moment upínacího šroubu M5 - 2 Nm, složení materiálu - DC01 - DIN EN 10130, Povrchová úprava pozink, Izolační materiál - EPDM pryž</t>
  </si>
  <si>
    <t>536</t>
  </si>
  <si>
    <t>R76700Z06</t>
  </si>
  <si>
    <t>Objímka potrubí MP-L-I 54-63 M8/M10, Rozsah upínání – D 54 - 63 mm, Maximální zatížení - F 80 N, Snížení hlučnosti - 18,5 dB (A), Šroubová svorka - M5, Utahovac</t>
  </si>
  <si>
    <t>Objímka potrubí MP-L-I 54-63 M8/M10, Rozsah upínání – D 54 - 63 mm, Maximální zatížení - F 80 N, Snížení hlučnosti - 18,5 dB (A), Šroubová svorka - M5, Utahovací moment upínacího šroubu M5 - 2 Nm, složení materiálu - DC01 - DIN EN 10130, Povrchová úprava pozink, Izolační materiál - EPDM pryž</t>
  </si>
  <si>
    <t>537</t>
  </si>
  <si>
    <t>767995111</t>
  </si>
  <si>
    <t>Montáž ostatních atypických zámečnických konstrukcí hmotnosti do 5 kg</t>
  </si>
  <si>
    <t>viz. výkres č. D.1.4.1.02, D.1.4.1.03:300=300.000 [A]</t>
  </si>
  <si>
    <t>538</t>
  </si>
  <si>
    <t>767995112</t>
  </si>
  <si>
    <t>Montáž ostatních atypických zámečnických konstrukcí hmotnosti přes 5 do 10 kg</t>
  </si>
  <si>
    <t>viz. výkres č. D.1.4.1.03, D.1.4.1.04:80=80.000 [A]</t>
  </si>
  <si>
    <t>539</t>
  </si>
  <si>
    <t>R7671001</t>
  </si>
  <si>
    <t>Tyčová ocel chlazení</t>
  </si>
  <si>
    <t>540</t>
  </si>
  <si>
    <t>998767202</t>
  </si>
  <si>
    <t>Přesun hmot pro zámečnické konstrukce stanovený procentní sazbou (%) z ceny vodorovná dopravní vzdálenost do 50 m v objektech výšky přes 6 do 12 m</t>
  </si>
  <si>
    <t>771</t>
  </si>
  <si>
    <t>Podlahy z dlaždic</t>
  </si>
  <si>
    <t>541</t>
  </si>
  <si>
    <t>771111011</t>
  </si>
  <si>
    <t>Příprava podkladu před provedením dlažby vysátí podlah</t>
  </si>
  <si>
    <t>m.č.105:25.80=25.800 [A] 
m.č.106:4.06=4.060 [B] 
m.č.107:5.58=5.580 [C] 
m.č.108:4.75=4.750 [D] 
m.č.109:2.97=2.970 [E] 
m.č.110:45.48=45.480 [F] 
m.č.111:4.88=4.880 [G] 
m.č.112:4.89=4.890 [H] 
m.č.113:10.53=10.530 [I] 
m.č.114:21.41=21.410 [J] 
m.č.115:20.84=20.840 [K] 
m.č.116:27.65=27.650 [L] 
m.č.118:5.16=5.160 [M] 
m.č.119:2.16=2.160 [N] 
m.č.120:1.70=1.700 [O] 
m.č.121:4.03=4.030 [P] 
1.NP vysátí kanálu v podlaze:6.04=6.040 [Q] 
m.č.202:1.61=1.610 [R] 
m.č.204:3.94=3.940 [S] 
m.č.212:27.71=27.710 [T] 
m.č.213:4.75=4.750 [U] 
m.č.216:6.15=6.150 [V] 
m.č.222:4.42=4.420 [W] 
m.č.223:4.42=4.420 [X] 
m.č.224:4.90=4.900 [Y] 
Celkem: A+B+C+D+E+F+G+H+I+J+K+L+M+N+O+P+Q+R+S+T+U+V+W+X+Y=255.830 [Z]</t>
  </si>
  <si>
    <t>542</t>
  </si>
  <si>
    <t>771121011</t>
  </si>
  <si>
    <t>Příprava podkladu před provedením dlažby nátěr penetrační na podlahu</t>
  </si>
  <si>
    <t>m.č.105:25.80=25.800 [A] 
m.č.106:4.06=4.060 [B] 
m.č.107:5.58=5.580 [C] 
m.č.108:4.75=4.750 [D] 
m.č.109:2.97=2.970 [E] 
m.č.110:45.48=45.480 [F] 
m.č.111:4.88=4.880 [G] 
m.č.112:4.89=4.890 [H] 
m.č.113:10.53=10.530 [I] 
m.č.114:21.41=21.410 [J] 
m.č.115:20.84=20.840 [K] 
m.č.116:27.65=27.650 [L] 
m.č.118:5.16=5.160 [M] 
m.č.119:2.16=2.160 [N] 
m.č.120:1.70=1.700 [O] 
m.č.121:4.03=4.030 [P] 
m.č.202:1.61=1.610 [Q] 
m.č.204:3.94=3.940 [R] 
m.č.212:27.71=27.710 [S] 
m.č.213:4.75=4.750 [T] 
m.č.216:6.15=6.150 [U] 
m.č.222:4.42=4.420 [V] 
m.č.223:4.42=4.420 [W] 
m.č.224:4.90=4.900 [X] 
Celkem: A+B+C+D+E+F+G+H+I+J+K+L+M+N+O+P+Q+R+S+T+U+V+W+X=249.790 [Y]</t>
  </si>
  <si>
    <t>543</t>
  </si>
  <si>
    <t>771574227</t>
  </si>
  <si>
    <t>Montáž podlah z dlaždic keramických lepených flexibilním lepidlem maloformátových reliéfních nebo z dekorů přes 25 do 35 ks/m2</t>
  </si>
  <si>
    <t>544</t>
  </si>
  <si>
    <t>R771500001</t>
  </si>
  <si>
    <t>Demontáž podlah z keramických půdovek formátku 270/130/65 až 150/150/30 k zpětné montáži včetně přesunu, očištění a uskladnění (postupné rozebrání)</t>
  </si>
  <si>
    <t>m.č.301:121.97=121.970 [A] 
m.č.302:22.4=22.400 [B] 
m.č.303:14.22=14.220 [C] 
m.č.304:153.12=153.120 [D] 
Celkem: A+B+C+D=311.710 [E]</t>
  </si>
  <si>
    <t>545</t>
  </si>
  <si>
    <t>R771500002</t>
  </si>
  <si>
    <t>Montáž geotextílie</t>
  </si>
  <si>
    <t>S01 - S02:133.76=133.760 [A] 
S07 - S11:294.97=294.970 [B] 
S12:311.71=311.710 [C] 
Celkem: A+B+C=740.440 [D]</t>
  </si>
  <si>
    <t>546</t>
  </si>
  <si>
    <t>R771500003</t>
  </si>
  <si>
    <t>Geotextilie 150 g/m2 š. 200cm 100% PP</t>
  </si>
  <si>
    <t>S01 - S02:133.76=133.760 [A] 
S07 - S11:294.97=294.970 [B] 
S12:311.71=311.710 [C] 
Mezisoučet: A+B+C=740.440 [D] 
ztratné 15% (přesahy) : 0.15*740.44=111.066 [E] 
Celkem: A+B+C+E=851.506 [F]</t>
  </si>
  <si>
    <t>547</t>
  </si>
  <si>
    <t>R771500004</t>
  </si>
  <si>
    <t>Zpětná montáž podlah z keramických půdovek formátku 270/130/65 až 150/150/30 včetně přesunu, vysypání spár křemičitým pískem</t>
  </si>
  <si>
    <t>548</t>
  </si>
  <si>
    <t>R771500005</t>
  </si>
  <si>
    <t>Keramická cihelná dlažba 270/130/65 doplnění</t>
  </si>
  <si>
    <t>S12:311.71*0.1=31.171 [A] 
Celkem: A=31.171 [B]</t>
  </si>
  <si>
    <t>549</t>
  </si>
  <si>
    <t>R771500006</t>
  </si>
  <si>
    <t>Hydroizolační stěrka dvouvrstvá</t>
  </si>
  <si>
    <t>m.č.108:4.75=4.750 [A] 
m.č.112:4.89=4.890 [B] 
m.č.113:10.53=10.530 [C] 
m.č.114:21.41=21.410 [D] 
m.č.118:5.16=5.160 [E] 
m.č.120:1.70=1.700 [F] 
m.č.121:4.03=4.030 [G] 
m.č.202:1.61=1.610 [H] 
m.č.204:3.94=3.940 [I] 
m.č.216:6.15=6.150 [J] 
m.č.224:4.90=4.900 [K] 
Celkem: A+B+C+D+E+F+G+H+I+J+K=69.070 [L]</t>
  </si>
  <si>
    <t>550</t>
  </si>
  <si>
    <t>R771500007</t>
  </si>
  <si>
    <t>Bandáž koutů - provedení</t>
  </si>
  <si>
    <t>m.č.108:12.49=12.490 [A] 
m.č.112:9.01=9.010 [B] 
m.č.113:15.62=15.620 [C] 
m.č.114:21.01=21.010 [D] 
m.č.118:9.5=9.500 [E] 
m.č.120:5.37=5.370 [F] 
m.č.121:8.58=8.580 [G] 
m.č.202:5.09=5.090 [H] 
m.č.204:8.3=8.300 [I] 
m.č.216:4.94=4.940 [J] 
m.č.224:9.17=9.170 [K] 
Celkem: A+B+C+D+E+F+G+H+I+J+K=109.080 [L]</t>
  </si>
  <si>
    <t>551</t>
  </si>
  <si>
    <t>R771500008</t>
  </si>
  <si>
    <t>Těsnící pás bandáž koutů</t>
  </si>
  <si>
    <t>m.č.108:12.49=12.490 [A] 
m.č.112:9.01=9.010 [B] 
m.č.113:15.62=15.620 [C] 
m.č.114:21.01=21.010 [D] 
m.č.118:9.5=9.500 [E] 
m.č.120:5.37=5.370 [F] 
m.č.121:8.58=8.580 [G] 
m.č.202:5.09=5.090 [H] 
m.č.204:8.3=8.300 [I] 
m.č.216:4.94=4.940 [J] 
m.č.224:9.17=9.170 [K] 
Mezisoučet: A+B+C+D+E+F+G+H+I+J+K=109.080 [L] 
Ztratné 10%:109.08*0.1=10.908 [M] 
Celkem: A+B+C+D+E+F+G+H+I+J+K+M=119.988 [N]</t>
  </si>
  <si>
    <t>552</t>
  </si>
  <si>
    <t>R771500009</t>
  </si>
  <si>
    <t>Dlažba keramická formát 200x200x9 mm SRM R11, barva NORDIC 76 viz S11</t>
  </si>
  <si>
    <t>m.č.105:25.80=25.800 [A] 
m.č.106:4.06=4.060 [B] 
m.č.107:5.58=5.580 [C] 
m.č.108:4.75=4.750 [D] 
m.č.115:20.84=20.840 [E] 
m.č.118:5.16=5.160 [F] 
m.č.119:2.16=2.160 [G] 
m.č.202:1.61=1.610 [H] 
m.č.204:3.94=3.940 [I] 
m.č.216:6.15=6.150 [J] 
m.č.222:4.42=4.420 [K] 
m.č.223:4.42=4.420 [L] 
m.č.224:4.90=4.900 [M] 
Mezisoučet: A+B+C+D+E+F+G+H+I+J+K+L+M=93.790 [N] 
Ztratné 10%:93.79*0.1=9.379 [O] 
Celkem: A+B+C+D+E+F+G+H+I+J+K+L+M+O=103.169 [P]</t>
  </si>
  <si>
    <t>553</t>
  </si>
  <si>
    <t>R771500010</t>
  </si>
  <si>
    <t>Dlažba historická dlaždice 173x173x15 mm, bílá neglazovaná,vzor kostky bílá/černá spárořez a řešení ploch viz E1.1.</t>
  </si>
  <si>
    <t>m.č.109:2.97=2.970 [A] 
m.č.110:45.48=45.480 [B] 
m.č.111:4.88=4.880 [C] 
m.č.112:4.89=4.890 [D] 
m.č.113:10.53=10.530 [E] 
m.č.114:21.41=21.410 [F] 
m.č.116:27.65=27.650 [G] 
m.č.120:1.70=1.700 [H] 
m.č.121:4.03=4.030 [I] 
m.č.212:27.71=27.710 [J] 
m.č.213:4.75=4.750 [K] 
Mezisoučet: A+B+C+D+E+F+G+H+I+J+K=156.000 [L] 
Ztratné 10%:156*0.1=15.600 [M] 
Celkem: A+B+C+D+E+F+G+H+I+J+K+M=171.600 [N]</t>
  </si>
  <si>
    <t>554</t>
  </si>
  <si>
    <t>R771500011</t>
  </si>
  <si>
    <t>lepidlo cementové vysoce flexibilní C2S2</t>
  </si>
  <si>
    <t>spotřeba 6,0 kg/m2:'  
m.č.105:25.80*6=154.800 [A] 
m.č.106:4.06*6=24.360 [B] 
m.č.107:5.58*6=33.480 [C] 
m.č.108:4.75*6=28.500 [D] 
m.č.109:2.97*6=17.820 [E] 
m.č.110:45.48*6=272.880 [F] 
m.č.111:4.88*6=29.280 [G] 
m.č.112:4.89*6=29.340 [H] 
m.č.113:10.53*6=63.180 [I] 
m.č.114:21.41*6=128.460 [J] 
m.č.115:20.84*6=125.040 [K] 
m.č.116:27.65*6=165.900 [L] 
m.č.118:5.16*6=30.960 [M] 
m.č.119:2.16*6=12.960 [N] 
m.č.120:1.70*6=10.200 [O] 
m.č.121:4.03*6=24.180 [P] 
m.č.202:1.61*6=9.660 [Q] 
m.č.204:3.94*6=23.640 [R] 
m.č.212:27.71*6=166.260 [S] 
m.č.213:4.75*6=28.500 [T] 
m.č.216:6.15*6=36.900 [U] 
m.č.222:4.42*6=26.520 [V] 
m.č.223:4.42*6=26.520 [W] 
m.č.224:4.90*6=29.400 [X] 
Celkem: A+B+C+D+E+F+G+H+I+J+K+L+M+N+O+P+Q+R+S+T+U+V+W+X=1 498.740 [Y]</t>
  </si>
  <si>
    <t>555</t>
  </si>
  <si>
    <t>R771500012</t>
  </si>
  <si>
    <t>spárovací hmota cementová flexibilní s hydrofobním efektem a mechanickou odolností CG2WA šedá</t>
  </si>
  <si>
    <t>spotřeba 0,8 kg/m2' 
m.č.105:25.80*0.8=20.640 [A] 
m.č.106:4.06*0.8=3.248 [B] 
m.č.107:5.58*0.8=4.464 [C] 
m.č.108:4.75*0.8=3.800 [D] 
m.č.109:2.97*0.8=2.376 [E] 
m.č.110:45.48*0.8=36.384 [F] 
m.č.111:4.88*0.8=3.904 [G] 
m.č.112:4.89*0.8=3.912 [H] 
m.č.113:10.53*0.8=8.424 [I] 
m.č.114:21.41*0.8=17.128 [J] 
m.č.115:20.84*0.8=16.672 [K] 
m.č.116:27.65*0.8=22.120 [L] 
m.č.118:5.16*0.8=4.128 [M] 
m.č.119:2.16*0.8=1.728 [N] 
m.č.120:1.70*0.8=1.360 [O] 
m.č.121:4.03*0.8=3.224 [P] 
m.č.202:1.61*0.8=1.288 [Q] 
m.č.204:3.94*0.8=3.152 [R] 
m.č.212:27.71*0.8=22.168 [S] 
m.č.213:4.75*0.8=3.800 [T] 
m.č.216:6.15*0.8=4.920 [U] 
m.č.222:4.42*0.8=3.536 [V] 
m.č.223:4.42*0.8=3.536 [W] 
m.č.224:4.90*0.8=3.920 [X] 
Celkem: A+B+C+D+E+F+G+H+I+J+K+L+M+N+O+P+Q+R+S+T+U+V+W+X=199.832 [Y]</t>
  </si>
  <si>
    <t>556</t>
  </si>
  <si>
    <t>R771500013</t>
  </si>
  <si>
    <t>stěrka hydroizolační dvousložková cementová pod keramickou dlažbu</t>
  </si>
  <si>
    <t>spotřeba 6,4 kg/m2 - 2 vrstvy' 
m.č.108:4.75*6.4=30.400 [A] 
m.č.112:4.89*6.4=31.296 [B] 
m.č.113:10.53*6.4=67.392 [C] 
m.č.114:21.41*6.4=137.024 [D] 
m.č.118:5.16*6.4=33.024 [E] 
m.č.120:1.70*6.4=10.880 [F] 
m.č.121:4.03*6.4=25.792 [G] 
m.č.202:1.61*6.4=10.304 [H] 
m.č.204:3.94*6.4=25.216 [I] 
m.č.216:6.15*6.4=39.360 [J] 
m.č.224:4.90*6.4=31.360 [K] 
Celkem: A+B+C+D+E+F+G+H+I+J+K=442.048 [L]</t>
  </si>
  <si>
    <t>557</t>
  </si>
  <si>
    <t>R771500014</t>
  </si>
  <si>
    <t>Lišta dilatační podlahová přechodová š. 40 mm nerez broušená D+M</t>
  </si>
  <si>
    <t>558</t>
  </si>
  <si>
    <t>R771500015</t>
  </si>
  <si>
    <t>Kladení velkoformátové dlažby s ložem z kameniva tl. 40 mm (f4/8 mm), s vyplněním spár, s hutněním, vibrováním a se smetením přebytečného materiálu tl. do 100 m</t>
  </si>
  <si>
    <t>Kladení velkoformátové dlažby s ložem z kameniva tl. 40 mm (f4/8 mm), s vyplněním spár, s hutněním, vibrováním a se smetením přebytečného materiálu tl. do 100 mm, velikosti dlaždic do 0,5 m2, pro plochy do 300 m2 vč. materiálu</t>
  </si>
  <si>
    <t>S01,S02:' 
m.č.S01:12.8=12.800 [A] 
m.č.S02:29.62=29.620 [B] 
m.č.S03:26.34=26.340 [C] 
m.č.S05:20.47=20.470 [D] 
m.č.S06:6.09=6.090 [E] 
m.č.S08:11.15=11.150 [F] 
m.č.S09:18.61=18.610 [G] 
m.č.S10:4.76=4.760 [H] 
m.č.S11:3.92=3.920 [I] 
Celkem: A+B+C+D+E+F+G+H+I=133.760 [J]</t>
  </si>
  <si>
    <t>559</t>
  </si>
  <si>
    <t>R771500016</t>
  </si>
  <si>
    <t>Dlažba betonová 400x400x60 mm přírodní mrazuvzdorná s ochranným systémem proti znečištění a pronikání vody</t>
  </si>
  <si>
    <t>S01,S02:' 
m.č.S01:12.8=12.800 [A] 
m.č.S02:29.62=29.620 [B] 
m.č.S03:26.34=26.340 [C] 
m.č.S05:20.47=20.470 [D] 
m.č.S06:6.09=6.090 [E] 
m.č.S08:11.15=11.150 [F] 
m.č.S09:18.61=18.610 [G] 
m.č.S10:4.76=4.760 [H] 
m.č.S11:3.92=3.920 [I] 
Mezisoučet: A+B+C+D+E+F+G+H+I=133.760 [J] 
Prořez 10%:133.76*0.1=13.376 [K] 
Celkem: A+B+C+D+E+F+G+H+I+K=147.136 [L]</t>
  </si>
  <si>
    <t>560</t>
  </si>
  <si>
    <t>998771202</t>
  </si>
  <si>
    <t>Přesun hmot pro podlahy z dlaždic stanovený procentní sazbou (%) z ceny vodorovná dopravní vzdálenost do 50 m v objektech výšky přes 6 do 12 m</t>
  </si>
  <si>
    <t>772</t>
  </si>
  <si>
    <t>Podlahy z kamene</t>
  </si>
  <si>
    <t>561</t>
  </si>
  <si>
    <t>R77200001</t>
  </si>
  <si>
    <t>Chemické čištění kamenných prvků a schodiště vč. materiál</t>
  </si>
  <si>
    <t>Suterén - stupnice a podstupnice:6.0+3.31+11=20.310 [A] 
1NP - stupnice a podstupnice:10.12+5.71+15.83=31.660 [B] 
2NP - stupnice a podstupnice:6.5+4.5+11.0=22.000 [C] 
Půda- kamenné patky krovu:10*(0.1+0.05+0.05+0.05)=2.500 [D] 
Stupně ext.:0.36+1.45*0.188+0.86+2.42*0.188=1.948 [E] 
Celkem: A+B+C+D+E=78.418 [F]</t>
  </si>
  <si>
    <t>562</t>
  </si>
  <si>
    <t>R77200002</t>
  </si>
  <si>
    <t>Kamenné prvky - dvouvrstvá impregnace kamenných prvků vč. materiálu</t>
  </si>
  <si>
    <t>Suterén - stupnice a podstupnice:6.0+3.31+11=20.310 [A] 
1NP - stupnice a podstupnice:10.12+5.71+15.83=31.660 [B] 
2NP - stupnice a podstupnice:6.5+4.5+9.75=20.750 [C] 
Půda- kamenné patky krovu:10*(0.1+0.05+0.05+0.05)=2.500 [D] 
Stupně ext.:0.36+1.45*0.188+0.86+2.42*0.188=1.948 [E] 
Celkem: A+B+C+D+E=77.168 [F]</t>
  </si>
  <si>
    <t>563</t>
  </si>
  <si>
    <t>R77200003</t>
  </si>
  <si>
    <t>Stupně z kamene - oprava spárování, vyškrabání + pentrace + PU tmel vč. materiálu</t>
  </si>
  <si>
    <t>Suterén - stupnice a podstupnice:18.2+32=50.200 [A] 
1NP:32*2+18.8=82.800 [B] 
2NP:23*2+18=64.000 [C] 
Ext. stupně:10=10.000 [D] 
Celkem: A+B+C+D=207.000 [E]</t>
  </si>
  <si>
    <t>564</t>
  </si>
  <si>
    <t>998772202</t>
  </si>
  <si>
    <t>Přesun hmot pro kamenné dlažby, obklady schodišťových stupňů a soklů stanovený procentní sazbou (%) z ceny vodorovná dopravní vzdálenost do 50 m v objektech výš</t>
  </si>
  <si>
    <t>Přesun hmot pro kamenné dlažby, obklady schodišťových stupňů a soklů stanovený procentní sazbou (%) z ceny vodorovná dopravní vzdálenost do 50 m v objektech výšky přes 6 do 12 m</t>
  </si>
  <si>
    <t>776</t>
  </si>
  <si>
    <t>Podlahy povlakové</t>
  </si>
  <si>
    <t>565</t>
  </si>
  <si>
    <t>776111311</t>
  </si>
  <si>
    <t>Příprava podkladu vysátí podlah</t>
  </si>
  <si>
    <t>m.č.101:3.01=3.010 [A] 
m.č.102:25.28=25.280 [B] 
m.č.103:19.07=19.070 [C] 
m.č.104:22.51=22.510 [D] 
m.č.117:21.43=21.430 [E] 
m.č.201:7.58=7.580 [F] 
m.č.203:8.54=8.540 [G] 
m.č.205:8.58=8.580 [H] 
m.č.208:7.21=7.210 [I] 
m.č.211:9.11=9.110 [J] 
m.č.214:1.85=1.850 [K] 
m.č.215:5.03=5.030 [L] 
m.č.220:11.10=11.100 [M] 
m.č.221:10.86=10.860 [N] 
Celkem: A+B+C+D+E+F+G+H+I+J+K+L+M+N=161.160 [O]</t>
  </si>
  <si>
    <t>566</t>
  </si>
  <si>
    <t>776121321</t>
  </si>
  <si>
    <t>Příprava podkladu penetrace neředěná podlah</t>
  </si>
  <si>
    <t>567</t>
  </si>
  <si>
    <t>776201811</t>
  </si>
  <si>
    <t>Demontáž povlakových podlahovin lepených ručně bez podložky</t>
  </si>
  <si>
    <t>PVC:' 
m.č.104:22.51=22.510 [A] 
m.č.205:8.86=8.860 [B] 
m.č.209:23.92=23.920 [C] 
m.č.211:15.18=15.180 [D] 
m.č.214:4.93=4.930 [E] 
m.č.217:8.5=8.500 [F] 
m.č.220:19.44=19.440 [G] 
m.č.224:2.49=2.490 [H] 
'Koberce:' 
111:4.77=4.770 [I] 
113:15.09=15.090 [J] 
117:21.43=21.430 [K] 
Celkem: A+B+C+D+E+F+G+H+I+J+K=147.120 [L]</t>
  </si>
  <si>
    <t>568</t>
  </si>
  <si>
    <t>776421111</t>
  </si>
  <si>
    <t>Montáž lišt obvodových lepených</t>
  </si>
  <si>
    <t>m.č.102:19.28=19.280 [A] 
m.č.103:18.9=18.900 [B] 
m.č.117:19.66=19.660 [C] 
m.č.201:12.25=12.250 [D] 
m.č.203:13.87=13.870 [E] 
m.č.205:9.95=9.950 [F] 
m.č.208:11.00=11.000 [G] 
m.č.211:10.37=10.370 [H] 
m.č.214:3.81=3.810 [I] 
m.č.215:7.45=7.450 [J] 
m.č.220:12.21=12.210 [K] 
m.č.221:13.01=13.010 [L] 
Celkem: A+B+C+D+E+F+G+H+I+J+K+L=151.760 [M]</t>
  </si>
  <si>
    <t>569</t>
  </si>
  <si>
    <t>R776200001</t>
  </si>
  <si>
    <t>Montáž podlahovin z vinylu lepením standardním lepidlem z pásů standardních</t>
  </si>
  <si>
    <t>m.č.102:25.28=25.280 [A] 
m.č.103:19.07=19.070 [B] 
m.č.117:21.43=21.430 [C] 
m.č.201:7.58=7.580 [D] 
m.č.203:8.54=8.540 [E] 
m.č.205:8.58=8.580 [F] 
m.č.208:7.21=7.210 [G] 
m.č.211:9.11=9.110 [H] 
m.č.214:1.85=1.850 [I] 
m.č.215:5.03=5.030 [J] 
m.č.220:11.10=11.100 [K] 
m.č.221:10.86=10.860 [L] 
sokl:93.92*0.12=11.270 [M] 
Celkem: A+B+C+D+E+F+G+H+I+J+K+L+M=146.910 [N]</t>
  </si>
  <si>
    <t>570</t>
  </si>
  <si>
    <t>R776200002</t>
  </si>
  <si>
    <t>Protiskluzný vinyl R10, PVC vinyl s nášlapnou vrstvou tl. 0,7 mm, role š. 2m, tl. 2,00mm, barevnost NCS S3020-R90B (RAL 240 60 15) (dvoutónový kropenatý efetk n</t>
  </si>
  <si>
    <t>Protiskluzný vinyl R10, PVC vinyl s nášlapnou vrstvou tl. 0,7 mm, role š. 2m, tl. 2,00mm, barevnost NCS S3020-R90B (RAL 240 60 15) (dvoutónový kropenatý efetk na téměř jednobarevném základu).</t>
  </si>
  <si>
    <t>m.č.102:25.28=25.280 [A] 
m.č.103:19.07=19.070 [B] 
m.č.117:21.43=21.430 [C] 
m.č.201:7.58=7.580 [D] 
m.č.203:8.54=8.540 [E] 
m.č.205:8.58=8.580 [F] 
m.č.208:7.21=7.210 [G] 
m.č.211:9.11=9.110 [H] 
m.č.214:1.85=1.850 [I] 
m.č.215:5.03=5.030 [J] 
m.č.220:11.10=11.100 [K] 
m.č.221:10.86=10.860 [L] 
sokl:170.275*0.12=20.433 [M] 
Mezisoučet: A+B+C+D+E+F+G+H+I+J+K+L+M=156.073 [N] 
Ztratné 10%:146.91*0.1=14.691 [O] 
Celkem: A+B+C+D+E+F+G+H+I+J+K+L+M+O=170.764 [P] 
170.764*1.1 Přepočtené koeficientem množství=187.840 [Q]</t>
  </si>
  <si>
    <t>571</t>
  </si>
  <si>
    <t>R776200003</t>
  </si>
  <si>
    <t>lišta soklová PVC 20x100mm specifikace O33</t>
  </si>
  <si>
    <t>m.č.102:19.28=19.280 [A] 
m.č.103:18.9=18.900 [B] 
m.č.117:19.66=19.660 [C] 
m.č.201:12.25=12.250 [D] 
m.č.203:13.87=13.870 [E] 
m.č.205:9.95=9.950 [F] 
m.č.208:11.00=11.000 [G] 
m.č.211:10.37=10.370 [H] 
m.č.214:3.81=3.810 [I] 
m.č.215:7.45=7.450 [J] 
m.č.220:12.21=12.210 [K] 
m.č.221:13.01=13.010 [L] 
Mezisoučet: A+B+C+D+E+F+G+H+I+J+K+L=151.760 [M] 
Ztratné 10%:151.76*0.1=15.176 [N] 
Celkem: A+B+C+D+E+F+G+H+I+J+K+L+N=166.936 [O] 
166.936*1.02 Přepočtené koeficientem množství=170.275 [P]</t>
  </si>
  <si>
    <t>572</t>
  </si>
  <si>
    <t>R776200004</t>
  </si>
  <si>
    <t>Příprava podkladu vyrovnání samonivelační stěrkou dřevěných podlah min.pevnosti 30 MPa, tloušťky přes 3 do 5 mm</t>
  </si>
  <si>
    <t>m.č.101:3.01=3.010 [A] 
m.č.102:25.28=25.280 [B] 
m.č.103:19.07=19.070 [C] 
m.č.104:22.51=22.510 [D] 
m.č.117:21.43=21.430 [E] 
m.č.203:8.54=8.540 [F] 
Celkem: A+B+C+D+E+F=99.840 [G]</t>
  </si>
  <si>
    <t>573</t>
  </si>
  <si>
    <t>R776200005</t>
  </si>
  <si>
    <t>Koberec - čisticí zóna D+M dle E.1.1 specifikace S03d</t>
  </si>
  <si>
    <t>m.č.101:3.01=3.010 [A]</t>
  </si>
  <si>
    <t>574</t>
  </si>
  <si>
    <t>R776200006</t>
  </si>
  <si>
    <t>Koberec - dielektrický D+M dle E.1.1 specifikace S04</t>
  </si>
  <si>
    <t>m.č.104:22.51=22.510 [A]</t>
  </si>
  <si>
    <t>575</t>
  </si>
  <si>
    <t>776410811</t>
  </si>
  <si>
    <t>Demontáž soklíků nebo lišt pryžových nebo plastových</t>
  </si>
  <si>
    <t>PVC lišta:' 
m.č.104:19.47=19.470 [A] 
m.č.205:10.15=10.150 [B] 
m.č.209:19.25=19.250 [C] 
m.č.211:15.17=15.170 [D] 
m.č.214:7.01=7.010 [E] 
m.č.217:7.33=7.330 [F] 
m.č.220:13.6=13.600 [G] 
m.č.224:5.9=5.900 [H] 
'Kobercová lišta:' 
111:8.16=8.160 [I] 
113:15.44=15.440 [J] 
117:21.26=21.260 [K] 
Celkem: A+B+C+D+E+F+G+H+I+J+K=142.740 [L]</t>
  </si>
  <si>
    <t>576</t>
  </si>
  <si>
    <t>998776202</t>
  </si>
  <si>
    <t>Přesun hmot pro podlahy povlakové stanovený procentní sazbou (%) z ceny vodorovná dopravní vzdálenost do 50 m v objektech výšky přes 6 do 12 m</t>
  </si>
  <si>
    <t>781</t>
  </si>
  <si>
    <t>Dokončovací práce - obklady</t>
  </si>
  <si>
    <t>577</t>
  </si>
  <si>
    <t>781111011</t>
  </si>
  <si>
    <t>Příprava podkladu před provedením obkladu oprášení (ometení) stěny</t>
  </si>
  <si>
    <t>578</t>
  </si>
  <si>
    <t>781121011</t>
  </si>
  <si>
    <t>Příprava podkladu před provedením obkladu nátěr penetrační na stěnu</t>
  </si>
  <si>
    <t>579</t>
  </si>
  <si>
    <t>R781400001</t>
  </si>
  <si>
    <t>Montáž obkladů vnitřních stěn z dlaždic keramických lepených flexibilním lepidlem maloformátových hladkých přes 12 do 19 ks/m2 včetně ostění, nadpraží, parapetu</t>
  </si>
  <si>
    <t>Montáž obkladů vnitřních stěn z dlaždic keramických lepených flexibilním lepidlem maloformátových hladkých přes 12 do 19 ks/m2 včetně ostění, nadpraží, parapetu, řešení barevnosti ploch dle PD E.1.1</t>
  </si>
  <si>
    <t>580</t>
  </si>
  <si>
    <t>781494511</t>
  </si>
  <si>
    <t>Obklad - dokončující práce profily ukončovací lepené flexibilním lepidlem ukončovací</t>
  </si>
  <si>
    <t>m.č.101:2.1=2.100 [A] 
m.č.103:0.6=0.600 [B] 
m.č.105:15.45=15.450 [C] 
m.č.106:7.6=7.600 [D] 
m.č.107:10.64+6.76=17.400 [E] 
m.č.108:3.4+2*4.7+5.1=17.900 [F] 
m.č.115:19.68+6.8=26.480 [G] 
m.č.118:4.7=4.700 [H] 
m.č.119:5.24=5.240 [I] 
m.č.204:(2*1.35+2*1.81)=6.320 [J] 
m.č.205:2*0.6=1.200 [K] 
m.č.216:(2*1.275+2*1.741)+2.8*1=8.832 [L] 
m.č.217:2*0.6=1.200 [M] 
m.č.224:(2*1.35+2*1.76)=6.220 [N] 
m.č.222:7.9=7.900 [O] 
m.č.223:7.9=7.900 [P] 
Celkem: A+B+C+D+E+F+G+H+I+J+K+L+M+N+O+P=137.042 [Q]</t>
  </si>
  <si>
    <t>581</t>
  </si>
  <si>
    <t>781495141</t>
  </si>
  <si>
    <t>Obklad - dokončující práce průnik obkladem kruhový, bez izolace do DN 30</t>
  </si>
  <si>
    <t>582</t>
  </si>
  <si>
    <t>781495143</t>
  </si>
  <si>
    <t>Obklad - dokončující práce průnik obkladem kruhový, bez izolace přes DN 90</t>
  </si>
  <si>
    <t>583</t>
  </si>
  <si>
    <t>R781500001</t>
  </si>
  <si>
    <t>584</t>
  </si>
  <si>
    <t>R781500002</t>
  </si>
  <si>
    <t>m.č.108:10*2.3=23.000 [A] 
m.č.112:4*3.4=13.600 [B] 
m.č.113:8*3.4+2*(1.35+2.375)=34.650 [C] 
m.č.114:10*3.4+4*(1.35+2.375)=48.900 [D] 
m.č.118:4*2.8=11.200 [E] 
m.č.120:4*3.4=13.600 [F] 
m.č.121:4*3.4=13.600 [G] 
m.č.202:4*2.8=11.200 [H] 
m.č.204:4*2.8+(2*1.35+2*1.81)=17.520 [I] 
m.č.216:6*2.8+(2*1.275+2*1.74)=22.830 [J] 
m.č.224:4*2.8+(2*1.35+2*1.76)=17.420 [K] 
Celkem: A+B+C+D+E+F+G+H+I+J+K=227.520 [L]</t>
  </si>
  <si>
    <t>585</t>
  </si>
  <si>
    <t>R781500003</t>
  </si>
  <si>
    <t>Obklad soklíků rovných flexibilním lepidlem výšky do 100 mm</t>
  </si>
  <si>
    <t>m.č.101:2.1=2.100 [A] 
m.č.105:15.45=15.450 [B] 
m.č.106:7.6=7.600 [C] 
m.č.107:10.64=10.640 [D] 
m.č.109:3.04=3.040 [E] 
m.č.111:6.56=6.560 [F] 
m.č.115:19.68=19.680 [G] 
m.č.119:5.24=5.240 [H] 
m.č.212:15.615=15.615 [I] 
m.č.213:7.76=7.760 [J] 
m.č.222:7.9=7.900 [K] 
m.č.223:7.9=7.900 [L] 
Celkem: A+B+C+D+E+F+G+H+I+J+K+L=109.485 [M]</t>
  </si>
  <si>
    <t>586</t>
  </si>
  <si>
    <t>R781500004</t>
  </si>
  <si>
    <t>profil ukončovací broušená nerez tvar L 10x2500mm</t>
  </si>
  <si>
    <t>m.č.101:2.1=2.100 [A] 
m.č.103:0.6=0.600 [B] 
m.č.105:15.45=15.450 [C] 
m.č.106:7.6=7.600 [D] 
m.č.107:10.64+6.76=17.400 [E] 
m.č.108:3.4+2*4.7+5.1=17.900 [F] 
m.č.115:19.68+6.8=26.480 [G] 
m.č.119:5.24=5.240 [H] 
m.č.204:(2*1.35+2*1.81)=6.320 [I] 
m.č.205:2*0.6=1.200 [J] 
m.č.216:(2*1.275+2*1.741)+2.8*1=8.832 [K] 
m.č.217:2*0.6=1.200 [L] 
m.č.118:4.7=4.700 [M] 
m.č.224:(2*1.35+2*1.76)=6.220 [N] 
m.č.222:7.9=7.900 [O] 
m.č.223:7.9=7.900 [P] 
Mezisoučet: A+B+C+D+E+F+G+H+I+J+K+L+M+N+O+P=137.042 [Q] 
Ztratné 15%:137.042*0.15=20.556 [R] 
Celkem: A+B+C+D+E+F+G+H+I+J+K+L+M+N+O+P+R=157.598 [S] 
157.598*1.1 Přepočtené koeficientem množství=173.358 [T]</t>
  </si>
  <si>
    <t>587</t>
  </si>
  <si>
    <t>R781500005</t>
  </si>
  <si>
    <t>Obklad - dokončující práce ostatní práce spárování silikonem včetně dodání silikonu</t>
  </si>
  <si>
    <t>m.č.103:0.6=0.600 [A] 
m.č.105:24=24.000 [B] 
m.č.106:8.4=8.400 [C] 
m.č.107:3*2.2+13=19.600 [D] 
m.č.108:12.49+16*2.3=49.290 [E] 
m.č.109:8=8.000 [F] 
m.č.110:29.66=29.660 [G] 
m.č.111:10.6=10.600 [H] 
m.č.112:9.01+6*3.4=29.410 [I] 
m.č.113:15.62+10*3.4+2*(1.35+2.375)=57.070 [J] 
m.č.114:21.01+12*3.4+4*(1.35+2.375)=76.710 [K] 
m.č.115:20.93=20.930 [L] 
m.č.116:22.40=22.400 [M] 
m.č.117:0.6=0.600 [N] 
m.č.118:9.5+4*3.4=23.100 [O] 
m.č.119:6.04=6.040 [P] 
m.č.120:5.37+6*3.4=25.770 [Q] 
m.č.121:8.58+6*3.4=28.980 [R] 
m.č.202:5.09+4*2.8=16.290 [S] 
m.č.204:8.3+4*2.8+(2*1.35+2*1.81)=25.820 [T] 
m.č.212:22.17=22.170 [U] 
m.č.213:9.56=9.560 [V] 
m.č.216:6.15+6*2.8+(2*1.275+2*1.74)=28.980 [W] 
m.č.222:8.7=8.700 [X] 
m.č.223:8.7=8.700 [Y] 
m.č.224:9.17+4*2.8+(2*1.35+2*1.76)=26.590 [Z] 
Celkem: A+B+C+D+E+F+G+H+I+J+K+L+M+N+O+P+Q+R+S+T+U+V+W+X+Y+Z=587.970 [AA]</t>
  </si>
  <si>
    <t>588</t>
  </si>
  <si>
    <t>R781500006</t>
  </si>
  <si>
    <t>Obklad - dokončující práce ostatní práce separační provazec do pružných spar, průměru 6 mm, vloženi + dodání provazce</t>
  </si>
  <si>
    <t>m.č.103:0.6=0.600 [A] 
m.č.105:24=24.000 [B] 
m.č.106:8.4=8.400 [C] 
m.č.107:3*2.2+13=19.600 [D] 
m.č.108:12.49+16*2.3=49.290 [E] 
m.č.109:8=8.000 [F] 
m.č.110:29.66=29.660 [G] 
m.č.111:10.6=10.600 [H] 
m.č.112:9.01+6*3.4=29.410 [I] 
m.č.113:15.62+10*3.4+2*(1.35+2.375)=57.070 [J] 
m.č.114:21.01+12*3.4+4*(1.35+2.375)=76.710 [K] 
m.č.115:20.93=20.930 [L] 
m.č.116:22.40=22.400 [M] 
m.č.117:0.6=0.600 [N] 
m.č.118:9.5+4*3.4=23.100 [O] 
m.č.119:6.04=6.040 [P] 
m.č.120:5.37+6*3.4=25.770 [Q] 
m.č.121:8.58+6*3.4=28.980 [R] 
m.č.202:5.09+4*2.8=16.290 [S] 
m.č.204:8.3+4*2.8+(2*1.35+2*1.81)=25.820 [T] 
m.č.212:22.17=22.170 [U] 
m.č.213:9.56=9.560 [V] 
m.č.216:6.15+6*2.8+(2*1.275+2*1.74)=28.980 [W] 
m.č.222:8.7=8.700 [X] 
m.č.223:8.7=8.700 [Y] 
m.č.224:9.17+4*2.8+(2*1.35+2*1.76)=26.590 [Z] 
Mezisoučet: A+B+C+D+E+F+G+H+I+J+K+L+M+N+O+P+Q+R+S+T+U+V+W+X+Y+Z=587.970 [AA] 
Ztratné 10%:587.97*0.1=58.797 [AB] 
Celkem: A+B+C+D+E+F+G+H+I+J+K+L+M+N+O+P+Q+R+S+T+U+V+W+X+Y+Z+AB=646.767 [AC]</t>
  </si>
  <si>
    <t>589</t>
  </si>
  <si>
    <t>R781500007</t>
  </si>
  <si>
    <t>Těsnící pás - bandáč koutů</t>
  </si>
  <si>
    <t>m.č.108:10*2.3=23.000 [A] 
m.č.112:4*3.4=13.600 [B] 
m.č.113:8*3.4+2*(1.35+2.375)=34.650 [C] 
m.č.114:10*3.4+4*(1.35+2.375)=48.900 [D] 
m.č.118:4*2.8=11.200 [E] 
m.č.120:4*3.4=13.600 [F] 
m.č.121:4*3.4=13.600 [G] 
m.č.202:4*2.8=11.200 [H] 
m.č.204:4*2.8+(2*1.35+2*1.81)=17.520 [I] 
m.č.216:6*2.8+(2*1.275+2*1.74)=22.830 [J] 
m.č.224:4*2.8+(2*1.35+2*1.76)=17.420 [K] 
Mezisoučet: A+B+C+D+E+F+G+H+I+J+K=227.520 [L] 
Ztratné 10%:227.52*0.1=22.752 [M] 
Celkem: A+B+C+D+E+F+G+H+I+J+K+M=250.272 [N]</t>
  </si>
  <si>
    <t>590</t>
  </si>
  <si>
    <t>R781500008</t>
  </si>
  <si>
    <t>Dlažba keramická řezaná formát 200x200x9 mm pro lepení soklu výšky 100 mm, barva NORDIC 76 viz S11</t>
  </si>
  <si>
    <t>m.č.101:2.1*0.1=0.210 [A] 
m.č.105:15.45*0.1=1.545 [B] 
m.č.106:7.6*0.1=0.760 [C] 
m.č.107:10.64*0.1=1.064 [D] 
m.č.115:19.68*0.1=1.968 [E] 
m.č.119:5.24*0.1=0.524 [F] 
m.č.222:7.9*0.1=0.790 [G] 
m.č.223:7.9*0.1=0.790 [H] 
Mezisoučet: A+B+C+D+E+F+G+H=7.651 [I] 
Ztratné 10%:7.651*0.1=0.765 [J] 
Celkem: A+B+C+D+E+F+G+H+J=8.416 [K]</t>
  </si>
  <si>
    <t>591</t>
  </si>
  <si>
    <t>R781500009</t>
  </si>
  <si>
    <t>obkládačka bílá mat , 200x400x7mm</t>
  </si>
  <si>
    <t>m.č.103:3.6*0.6=2.160 [A] 
m.č.107:2.36*2.2=5.192 [B] 
m.č.108:11.19*2.26+0.3+(0.6+0.7)*0.3=25.979 [C] 
m.č.115:2*1.6=3.200 [D] 
m.č.117:1.46*0.6=0.876 [E] 
m.č.118:8.8*2.8+0.8*0.7=25.200 [F] 
m.č.202:4.385*2.8=12.278 [G] 
m.č.204:6.25*2.8+0.35*0.85+(2*1.35+2*1.81)*0.225=19.220 [H] 
m.č.205:4.46*0.6=2.676 [I] 
m.č.216:9.16*2.8+1.275*0.95+(2*1.275+2*1.74)*0.225=28.216 [J] 
m.č.217:3.85*0.6=2.310 [K] 
m.č.222:7.9*0.1=0.790 [L] 
m.č.223:7.9*0.1=0.790 [M] 
m.č.224:7.02*2.8+1.35*0.95+(2*1.35+2*1.76)*0.225=22.338 [N] 
Mezisoučet: A+B+C+D+E+F+G+H+I+J+K+L+M+N=151.225 [O] 
Ztratné 10%:151.225*0.1=15.123 [P] 
Celkem: A+B+C+D+E+F+G+H+I+J+K+L+M+N+P=166.348 [Q] 
166.348*1.1 Přepočtené koeficientem množství=182.983 [R]</t>
  </si>
  <si>
    <t>592</t>
  </si>
  <si>
    <t>R781500010</t>
  </si>
  <si>
    <t>Sokl dlažba historická soklová dlaždice 173x173x15 mm, bílá neglazovaná, hrana zatřená, výška soklu 100 mm</t>
  </si>
  <si>
    <t>m.č.109:3.04*0.1=0.304 [A] 
m.č.111:6.56*0.1=0.656 [B] 
m.č.212:15.615*0.1=1.562 [C] 
m.č.213:7.76*0.1=0.776 [D] 
Mezisoučet: A+B+C+D=3.298 [E] 
Ztratné 10%:3.298*0.1=0.330 [F] 
Celkem: A+B+C+D+F=3.628 [G] 
3.628*1.1 Přepočtené koeficientem množství=3.991 [H]</t>
  </si>
  <si>
    <t>593</t>
  </si>
  <si>
    <t>R781500011</t>
  </si>
  <si>
    <t>spotřeba 6,0 kg/m2:'  
m.č.103:3.6*0.6*6=12.960 [A] 
m.č.107:2.36*2.2*6=31.152 [B] 
m.č.108:(11.19*2.26+0.3+(0.6+0.7)*0.3)*6=155.876 [C] 
m.č.112:(9.01*3.4-0.9*2.55)*6=170.034 [D] 
m.č.113:(15.62*3.4+(1.35+2.375)*2*0.25-0.8*2.55-0.8*2.2)*6=307.023 [E] 
m.č.114:(21.01*3.4+(1.35+2.375)*4*0.25-0.8*2.55)*6=438.714 [F] 
m.č.115:2*1.6*6=19.200 [G] 
m.č.117:1.46*0.6*6=5.256 [H] 
m.č.118:(8.8*2.8+0.8*0.7)*6=151.200 [I] 
m.č.120:(5.37*3.4-0.8*2.2)*6=98.988 [J] 
m.č.121:(8.58*3.4-0.9*2.55)*6=161.262 [K] 
m.č.202:4.385*2.8*6=73.668 [L] 
m.č.204:(6.25*2.8+0.35*0.85+(2*1.35+2*1.81)*0.225)*6=115.317 [M] 
m.č.205:4.46*0.6*6=16.056 [N] 
m.č.212:15.615*0.1*6=9.369 [O] 
m.č.213:7.76*0.1*6=4.656 [P] 
m.č.216:(9.16*2.8+1.275*0.95+(2*1.275+2*1.74)*0.225)*6=169.296 [Q] 
m.č.217:3.85*0.6*6=13.860 [R] 
m.č.222:7.9*0.1*6=4.740 [S] 
m.č.223:7.9*0.1*6=4.740 [T] 
m.č.224:(7.02*2.8+1.35*0.95+(2*1.35+2*1.76)*0.225)*6=134.028 [U] 
Celkem: A+B+C+D+E+F+G+H+I+J+K+L+M+N+O+P+Q+R+S+T+U=2 097.395 [V]</t>
  </si>
  <si>
    <t>594</t>
  </si>
  <si>
    <t>R781500012</t>
  </si>
  <si>
    <t>spotřeba 0,8 kg/m2' 
m.č.103:3.6*0.6*0.8=1.728 [A] 
m.č.107:2.36*2.2*0.8=4.154 [B] 
m.č.108:(11.19*2.26+0.3+(0.6+0.7)*0.3)*0.8=20.784 [C] 
m.č.112:(9.01*3.4-0.9*2.55)*0.8=22.671 [D] 
m.č.113:(15.62*3.4+(1.35+2.375)*2*0.25-0.8*2.55-0.8*2.2)*0.8=40.936 [E] 
m.č.114:(21.01*3.4+(1.35+2.375)*4*0.25-0.8*2.55)*0.8=58.495 [F] 
m.č.115:2*1.6*0.8=2.560 [G] 
m.č.117:1.46*0.6*0.8=0.701 [H] 
m.č.118:(8.8*2.8+0.8*0.7)*0.8=20.160 [I] 
m.č.120:(5.37*3.4-0.8*2.2)*0.8=13.198 [J] 
m.č.121:(8.58*3.4-0.9*2.55)*0.8=21.502 [K] 
m.č.202:4.385*2.8*0.8=9.822 [L] 
m.č.204:(6.25*2.8+0.35*0.85+(2*1.35+2*1.81)*0.225)*0.8=15.376 [M] 
m.č.205:4.46*0.6*0.8=2.141 [N] 
m.č.212:15.615*0.1*0.8=1.249 [O] 
m.č.213:7.76*0.1*0.8=0.621 [P] 
m.č.216:(9.16*2.8+1.275*0.95+(2*1.275+2*1.74)*0.225)*0.8=22.573 [Q] 
m.č.217:3.85*0.6*0.8=1.848 [R] 
m.č.222:7.9*0.1*0.8=0.632 [S] 
m.č.223:7.9*0.1*0.8=0.632 [T] 
m.č.224:(7.02*2.8+1.35*0.95+(2*1.35+2*1.76)*0.225)*0.8=17.870 [U] 
Celkem: A+B+C+D+E+F+G+H+I+J+K+L+M+N+O+P+Q+R+S+T+U=279.653 [V]</t>
  </si>
  <si>
    <t>595</t>
  </si>
  <si>
    <t>R781500013</t>
  </si>
  <si>
    <t>spotřeba 6,4 kg/m2 - 2 vrstvy' 
m.č.108:(11.19*2.26+0.3+(0.6+0.7)*0.3)*6.4=166.268 [A] 
m.č.112:(9.01*3.4-0.9*2.55)*6.4=181.370 [B] 
m.č.113:(15.62*3.4+(1.35+2.375)*2*0.25-0.8*2.55-0.8*2.2)*6.4=327.491 [C] 
m.č.114:(21.01*3.4+(1.35+2.375)*4*0.25-0.8*2.55)*6.4=467.962 [D] 
m.č.118:(8.8*2.8+0.8*0.7)*6.4=161.280 [E] 
m.č.120:(5.37*3.4-0.8*2.2)*6.4=105.587 [F] 
m.č.121:(8.58*3.4-0.9*2.55)*6.4=172.013 [G] 
m.č.202:4.385*2.8*6.4=78.579 [H] 
m.č.204:(6.25*2.8+0.35*0.85+(2*1.35+2*1.81)*0.225)*6.4=123.005 [I] 
m.č.216:(9.16*2.8+1.275*0.95+(2*1.275+2*1.74)*0.225)*6.4=180.582 [J] 
m.č.224:(7.02*2.8+1.35*0.95+(2*1.35+2*1.76)*0.225)*6.4=142.963 [K] 
Celkem: A+B+C+D+E+F+G+H+I+J+K=2 107.100 [L]</t>
  </si>
  <si>
    <t>596</t>
  </si>
  <si>
    <t>R781500014</t>
  </si>
  <si>
    <t>Obklad  historický 158x158x15 mm, bílá a tmavě šedá glazovaná dle E.1.1 řešení obkladů místností</t>
  </si>
  <si>
    <t>m.č.112:9.01*3.4-0.9*2.55=28.339 [A] 
m.č.113:15.62*3.4+(1.35+2.375)*2*0.25-0.8*2.55-0.8*2.2=51.171 [B] 
m.č.114:21.01*3.4+(1.35+2.375)*4*0.25-0.8*2.55=73.119 [C] 
m.č.120:5.37*3.4-0.8*2.2=16.498 [D] 
m.č.121:8.58*3.4-0.9*2.55=26.877 [E] 
Mezisoučet: A+B+C+D+E=196.004 [F] 
Ztratné 10%:196.004*0.1=19.600 [G] 
Celkem: A+B+C+D+E+G=215.604 [H]</t>
  </si>
  <si>
    <t>597</t>
  </si>
  <si>
    <t>998781203</t>
  </si>
  <si>
    <t>Přesun hmot pro obklady keramické stanovený procentní sazbou (%) z ceny vodorovná dopravní vzdálenost do 50 m v objektech výšky přes 12 do 24 m</t>
  </si>
  <si>
    <t>782</t>
  </si>
  <si>
    <t>Dokončovací práce - obklady z kamene</t>
  </si>
  <si>
    <t>598</t>
  </si>
  <si>
    <t>R78200001</t>
  </si>
  <si>
    <t>deska obkladová tryskaná žula tl 30mm, formátovaná dle stávajíícho stavu</t>
  </si>
  <si>
    <t>formátování 1850x300 mm, sokl:36=36.000 [A] 
formátování  výška 260 mm, kordonová římsa,:45*0.26=11.700 [B] 
formátování výška 215 mm kordonová římsa:45*0.215=9.675 [C] 
Mezisoučet: A+B+C=57.375 [D] 
Ztratné 5%:57.375*0.05=2.869 [E] 
Celkem: A+B+C+E=60.244 [F] 
60.244*1.05 Přepočtené koeficientem množství=63.256 [G]</t>
  </si>
  <si>
    <t>599</t>
  </si>
  <si>
    <t>R78200002</t>
  </si>
  <si>
    <t>deska obkladová bosáž žula tl 30mm povrch špicovaný dle stávajícího stavu, spoj na koso</t>
  </si>
  <si>
    <t>bosáž 600x300 mm0.6*0.3*66=11.880 [A] 
bosáž 450x300 mm0.45*0.3*66=8.910 [B] 
bosáž 750x375 mm0.75*0.375*22=6.188 [C] 
bosáž 600x375 mm0.6*0.375*22=4.950 [D] 
36.000=36.000 [E] 
Mezisoučet: A+B+C+D+E=67.928 [F] 
Ztratné 5%:67.928*0.05=3.396 [G] 
Celkem: A+B+C+D+E+G=71.324 [H] 
71.324*1.05 Přepočtené koeficientem množství=74.890 [I]</t>
  </si>
  <si>
    <t>600</t>
  </si>
  <si>
    <t>R78200003</t>
  </si>
  <si>
    <t>Kamenné prvky fasády - dvouvrstvá impregnace kamenných prvků vč. materiálu</t>
  </si>
  <si>
    <t>vyrovnávací stupeň:0.8+1.0=1.800 [A] 
soklová římsa:95.27*0.314=29.915 [B] 
kordonová římsa:95.27*1.28=121.946 [C] 
korunní římsa:95.27*1.605=152.908 [D] 
Celkem: A+B+C+D=306.569 [E]</t>
  </si>
  <si>
    <t>601</t>
  </si>
  <si>
    <t>R78200004</t>
  </si>
  <si>
    <t>Chemické číštění stávajících kamenných prvků fasády D+M</t>
  </si>
  <si>
    <t>sokl F02:' 
stěna západní:8.8=8.800 [A] 
stěna jižní:29.45=29.450 [B] 
stěna východní:8.8=8.800 [C] 
stěna severní:25.07=25.070 [D] 
nárožní bosáže:95.98=95.980 [E] 
vyrovnávací stupeň:0.8+1.0=1.800 [F] 
Celkem: A+B+C+D+E+F=169.900 [G]</t>
  </si>
  <si>
    <t>602</t>
  </si>
  <si>
    <t>R78200005</t>
  </si>
  <si>
    <t>Montáž obkladů stěn z tvrdých kamenů kladených do lepidla C2TE S2 ve formátu dle stávajícího stavu ve skladbě se pravidelně opakujících tl. do 30 mm, vč. spárov</t>
  </si>
  <si>
    <t>Montáž obkladů stěn z tvrdých kamenů kladených do lepidla C2TE S2 ve formátu dle stávajícího stavu ve skladbě se pravidelně opakujících tl. do 30 mm, vč. spárování D+M</t>
  </si>
  <si>
    <t>603</t>
  </si>
  <si>
    <t>R78200006</t>
  </si>
  <si>
    <t>Žulový prvek soklové římsy125x75 mm, tvar dle stávajícího stavu, příprava pro kotvení</t>
  </si>
  <si>
    <t>soklová římsa vč. vodní drážky a upravy pro kotevní lepením a chemickou kotvou:45=45.000 [A] 
Mezisoučet: A=45.000 [B] 
Ztratné 5%:45*0.05=2.250 [C] 
Celkem: A+C=47.250 [D] 
47.25*1.05 Přepočtené koeficientem množství=49.613 [E]</t>
  </si>
  <si>
    <t>604</t>
  </si>
  <si>
    <t>R78200007</t>
  </si>
  <si>
    <t>Montáž soklové, kordonové a korunní římsy z tvrdých kamenů kladených do lepidla C2TE S2 + kotevno chemickou kotvou se zadním trnem, vč. spárování D+M</t>
  </si>
  <si>
    <t>605</t>
  </si>
  <si>
    <t>R78200008</t>
  </si>
  <si>
    <t>Žulový prvek kordonové římsy160x275 mm, tvar dle stávajícího stavu, příprava pro kotvení</t>
  </si>
  <si>
    <t>kordonová římsa vč. vodní drážky a upravy pro kotevní lepením a chemickou kotvou:25=25.000 [A] 
Mezisoučet: A=25.000 [B] 
Ztratné 5%:25*0.05=1.250 [C] 
Celkem: A+C=26.250 [D] 
26.25*1.05 Přepočtené koeficientem množství=27.563 [E]</t>
  </si>
  <si>
    <t>606</t>
  </si>
  <si>
    <t>R78200009</t>
  </si>
  <si>
    <t>Žulový prvek korunní římsy175x175 mm, tvar dle stávajícího stavu, příprava pro kotvení</t>
  </si>
  <si>
    <t>korunní římsa vč. vodní drážky a upravy pro kotevní lepením a chemickou kotvou:15=15.000 [A] 
Mezisoučet: A=15.000 [B] 
Ztratné 5%:15*0.05=0.750 [C] 
Celkem: A+C=15.750 [D] 
15.75*1.05 Přepočtené koeficientem množství=16.538 [E]</t>
  </si>
  <si>
    <t>607</t>
  </si>
  <si>
    <t>782133811</t>
  </si>
  <si>
    <t>Demontáž obkladů stěn z kamene k dalšímu použití z tvrdých kamenů kladených do malty</t>
  </si>
  <si>
    <t>608</t>
  </si>
  <si>
    <t>782991441</t>
  </si>
  <si>
    <t>Očištění vybouraných kamenných obkladů k dalšímu použití od malty</t>
  </si>
  <si>
    <t>86.61*0.45=38.975 [A]</t>
  </si>
  <si>
    <t>609</t>
  </si>
  <si>
    <t>998782202</t>
  </si>
  <si>
    <t>Přesun hmot pro obklady kamenné stanovený procentní sazbou (%) z ceny vodorovná dopravní vzdálenost do 50 m v objektech výšky přes 6 do 12 m</t>
  </si>
  <si>
    <t>783</t>
  </si>
  <si>
    <t>Dokončovací práce - nátěry</t>
  </si>
  <si>
    <t>610</t>
  </si>
  <si>
    <t>783846533</t>
  </si>
  <si>
    <t>Antigraffiti preventivní nátěr omítek hladkých zdiva lícového trvalý pro opakované odstraňování graffiti v počtu do 100 cyklů</t>
  </si>
  <si>
    <t>režné zdivo F01:' 
stěna západní:32.3=32.300 [A] 
stěna jižní:81.43=81.430 [B] 
stěna východní:32.3=32.300 [C] 
stěna severní:75.43=75.430 [D] 
omítky:60.18=60.180 [E] 
bosáže:57.58=57.580 [F] 
Sokl:72.12=72.120 [G] 
Celkem: A+B+C+D+E+F+G=411.340 [H]</t>
  </si>
  <si>
    <t>611</t>
  </si>
  <si>
    <t>R78300001</t>
  </si>
  <si>
    <t>Písmomalířské práce výšky písmen nebo číslic do 500 mm nápis názvu stanice před zahájením prací na fasádě bude zpracována dílenská dokumentace v rozsahu přesnéh</t>
  </si>
  <si>
    <t>Písmomalířské práce výšky písmen nebo číslic do 500 mm  
nápis názvu stanice  
před zahájením prací na fasádě bude zpracována dílenská dokumentace v rozsahu přesného zaměření písma včetně obrysu  
součástí dokumentace bude určení stávající barvy (barva hnědá)  
pro realizaci bude použito fasádní barvy kompatibilní s podkladem</t>
  </si>
  <si>
    <t>O03 krátká verze:2*3=6.000 [A] 
O03 dlouhá verze:2*4=8.000 [B] 
Celkem: A+B=14.000 [C]</t>
  </si>
  <si>
    <t>612</t>
  </si>
  <si>
    <t>783201401</t>
  </si>
  <si>
    <t>Příprava podkladu tesařských konstrukcí před provedením nátěru ometení</t>
  </si>
  <si>
    <t>Bednění ST01:520.45*2+264=1 304.900 [A] 
Krokve:358=358.000 [B] 
Vrcholová vaznice:32.6=32.600 [C] 
Střední vaznice:63.9=63.900 [D] 
Vazný trám:31.4=31.400 [E] 
Pozednice:55.4=55.400 [F] 
Šikmý sloupek:32.6=32.600 [G] 
Svislý sloupek:5.3+0.3+30=35.600 [H] 
Kleštiny:83.8=83.800 [I] 
Krokev úžlabí:37.5=37.500 [J] 
Pásky:6.3=6.300 [K] 
Výměny:1.1=1.100 [L] 
Vyvýšená podlaha půda + vč. nosných prvků:165.9=165.900 [M] 
S12:(311.71*2)+350.85+25.8+22.4+14.22+5.8=1 042.490 [N] 
S07-S11:(294.97*2)+(2*0.18+2*0.24)*((6.05*12)+(5.4*14)+(5.95*7)+(4.075*6)+(1.975*6)+(2.8*5)+(5.35*15)+(5.45*16)+(5.9*12))+(0.18*0.24*2*93)+25+100=1 124.831 [O] 
Celkem: A+B+C+D+E+F+G+H+I+J+K+L+M+N+O=4 376.321 [P]</t>
  </si>
  <si>
    <t>613</t>
  </si>
  <si>
    <t>R78300002</t>
  </si>
  <si>
    <t>Příprava podkladu tesařských konstrukcí před provedením nátěru mechanické očištění povrchu mosazným kartáčem</t>
  </si>
  <si>
    <t>Bednění ST01:520.45*2+264=1 304.900 [A] 
Krokve:358=358.000 [B] 
Vrcholová vaznice:32.6=32.600 [C] 
Střední vaznice:63.9=63.900 [D] 
Vazný trám:31.4=31.400 [E] 
Pozednice:55.4=55.400 [F] 
Šikmý sloupek:32.6=32.600 [G] 
Svislý sloupek:5.3+0.3+30=35.600 [H] 
Kleštiny:83.8=83.800 [I] 
Krokev úžlabí:37.5=37.500 [J] 
Pásky:6.3=6.300 [K] 
Výměny:1.1=1.100 [L] 
Vyvýšená podlaha půda + vč. nosných prvků:165.9=165.900 [M] 
S12:(311.71*2)+350.85+25.8+100+5.8=1 105.870 [N] 
S07-S11:(294.97*2)+(2*0.18+2*0.24)*((6.05*12)+(5.4*14)+(5.95*7)+(4.075*6)+(1.975*6)+(2.8*5)+(5.35*15)+(5.45*16)+(5.9*12))+(0.18*0.24*2*93)+25+100=1 124.831 [O] 
Celkem: A+B+C+D+E+F+G+H+I+J+K+L+M+N+O=4 439.701 [P]</t>
  </si>
  <si>
    <t>614</t>
  </si>
  <si>
    <t>R78300003</t>
  </si>
  <si>
    <t>Příprava podkladu tesařských a truhlářských konstrukcí před provedením nátěru broušení P80</t>
  </si>
  <si>
    <t>Krokve:358=358.000 [A] 
Vrcholová vaznice:32.6=32.600 [B] 
Střední vaznice:63.9=63.900 [C] 
Vazný trám:31.4=31.400 [D] 
Pozednice:55.4=55.400 [E] 
Šikmý sloupek:32.6=32.600 [F] 
Svislý sloupek:5.3+0.3+30=35.600 [G] 
Kleštiny:83.8=83.800 [H] 
Krokev úžlabí:37.5=37.500 [I] 
Pásky:6.3=6.300 [J] 
Výměny:1.1=1.100 [K] 
Vyvýšená podlaha půda + vč. nosných prvků:165.9=165.900 [L] 
S12:(311.71*2)+350.85+25.8+100+5.8=1 105.870 [M] 
Madlo schodiště:3+3.5=6.500 [N] 
S07-S11:(294.97*2)+(2*0.18+2*0.24)*((6.05*12)+(5.4*14)+(5.95*7)+(4.075*6)+(1.975*6)+(2.8*5)+(5.35*15)+(5.45*16)+(5.9*12))+(0.18*0.24*2*93)+25+100=1 124.831 [O] 
Lavičky:15*5=75.000 [P] 
Celkem: A+B+C+D+E+F+G+H+I+J+K+L+M+N+O+P=3 216.301 [Q]</t>
  </si>
  <si>
    <t>615</t>
  </si>
  <si>
    <t>R78300004</t>
  </si>
  <si>
    <t>Příprava podkladu tesařských a truhlářských konstrukcí před provedením nátěru broušení P220</t>
  </si>
  <si>
    <t>Bednění ST01:56.3=56.300 [A] 
Krokve:88.8=88.800 [B] 
Vrcholová vaznice:1.6=1.600 [C] 
Střední vaznice:3.6=3.600 [D] 
Madlo schodiště:3+3.5=6.500 [E] 
Dřevěný obklad:(24.91*0.85+18.45*0.85)*2.1=77.398 [F] 
Lavičky:15*5=75.000 [G] 
Obklad štíty F06:173.20=173.200 [H] 
Celkem: A+B+C+D+E+F+G+H=482.398 [I]</t>
  </si>
  <si>
    <t>616</t>
  </si>
  <si>
    <t>R78300005</t>
  </si>
  <si>
    <t>Napouštěcí nátěr tesařských konstrukcí zabudovaných do konstrukce proti dřevokazným houbám, hmyzu a plísním jednonásobný syntetický D+M specifikace ST01, F06</t>
  </si>
  <si>
    <t>Bednění ST01:520.45*2+264=1 304.900 [A] 
Krokve:358=358.000 [B] 
Vrcholová vaznice:32.6=32.600 [C] 
Střední vaznice:63.9=63.900 [D] 
Vazný trám:31.4=31.400 [E] 
Pozednice:55.4=55.400 [F] 
Šikmý sloupek:32.6=32.600 [G] 
Svislý sloupek:5.3+0.3+30=35.600 [H] 
Kleštiny:83.8=83.800 [I] 
Krokev úžlabí:37.5=37.500 [J] 
Pásky:6.3=6.300 [K] 
Výměny:1.1=1.100 [L] 
Vyvýšená podlaha půda + vč. nosných prvků:165.9=165.900 [M] 
S12:(311.71*2)+350.85+25.8+100+5.8=1 105.870 [N] 
S07-S11:(294.97*2)+(2*0.18+2*0.24)*((6.05*12)+(5.4*14)+(5.95*7)+(4.075*6)+(1.975*6)+(2.8*5)+(5.35*15)+(5.45*16)+(5.9*12))+(0.18*0.24*2*93)+25+100=1 124.831 [O] 
Podlahové fošny: 174.34*2*1.15=400.982 [P] 
Soklové lišty:134.83*2*0.09*0.04*1.15=1.116 [Q] 
Dřevěný obklad:(24.91*0.85+18.45*0.85)*2.1=77.398 [R] 
Lavičky:15*5=75.000 [S] 
Obklad štíty F06:173.20=173.200 [T] 
Celkem: A+B+C+D+E+F+G+H+I+J+K+L+M+N+O+P+Q+R+S+T=5 167.397 [U]</t>
  </si>
  <si>
    <t>617</t>
  </si>
  <si>
    <t>R78300006</t>
  </si>
  <si>
    <t>Lazurovací nátěr tesařských a truhlářských konstrukcí dvojnásobný akrylátový D+M specifikace viz F06</t>
  </si>
  <si>
    <t>Bednění ST01:56.3=56.300 [A] 
Krokve:88.8=88.800 [B] 
Vrcholová vaznice:1.6=1.600 [C] 
Střední vaznice:3.6=3.600 [D] 
Madlo schodiště:3=3.000 [E] 
Dřevěný obklad:(24.91*0.85+18.45*0.85)*2.1=77.398 [F] 
Lavičky:15*5=75.000 [G] 
Obklad štíty F06:173.20=173.200 [H] 
Celkem: A+B+C+D+E+F+G+H=478.898 [I]</t>
  </si>
  <si>
    <t>618</t>
  </si>
  <si>
    <t>R78300007</t>
  </si>
  <si>
    <t>Nátěr syntetický armatur do DN 100 mm 2x +1x email ZTI</t>
  </si>
  <si>
    <t>619</t>
  </si>
  <si>
    <t>783301401</t>
  </si>
  <si>
    <t>Příprava podkladu zámečnických konstrukcí před provedením nátěru ometení</t>
  </si>
  <si>
    <t>1NP ocelový poklop v podlaze: 2*6.04+27.16*0.1=14.796 [A] 
Sloupky exterier: 30*1.0*2*pi*0.08= 
Řetěz exterier:30*4*0.3=36.000 [C] 
Konzoly madlo schodiště:2=2.000 [D] 
Madlo suterén:3=3.000 [E] 
Lavičky:15*8=120.000 [F] 
F17:1.4*2*2=5.600 [G] 
Stožár:5=5.000 [H] 
Celkem: A+B+C+D+E+F+G+H=</t>
  </si>
  <si>
    <t>620</t>
  </si>
  <si>
    <t>783306807</t>
  </si>
  <si>
    <t>Odstranění nátěrů ze zámečnických konstrukcí odstraňovačem nátěrů s obroušením</t>
  </si>
  <si>
    <t>1NP ocelový poklop v podlaze: 2*6.04+27.16*0.1=14.796 [A] 
Sloupky exterier: 30*1.0*2*pi*0.08= 
Řetěz exterier:30*4*0.3=36.000 [C] 
S12:0.502*38.275=19.214 [D] 
Konzoly madlo schodiště:2+2=4.000 [E] 
S07-S11:0.502*25.95=13.027 [F] 
Madlo suterén:3=3.000 [G] 
Lavičky:15*3.5=52.500 [H] 
F17:1.3*2*2=5.200 [I] 
Stožár:5=5.000 [J] 
KS2+KS4:2.4=2.400 [K] 
Celkem: A+B+C+D+E+F+G+H+I+J+K=</t>
  </si>
  <si>
    <t>621</t>
  </si>
  <si>
    <t>R78300008</t>
  </si>
  <si>
    <t>Příprava podkladu tesařských a trhlářských konstrukcí před provedením nátěru broušení P240-320 specifikace viz technická zpráva</t>
  </si>
  <si>
    <t>Vyvýšená podlaha půda + vč. nosných prvků:48.77=48.770 [A] 
Madlo schodiště:3+3.5=6.500 [B] 
Podlahové fošny: 174.34*2*1.15=400.982 [C] 
Soklové lišty:134.83*2*0.09*0.04*1.15=1.116 [D] 
Lavičky:15*5=75.000 [E] 
Celkem: A+B+C+D+E=532.368 [F]</t>
  </si>
  <si>
    <t>622</t>
  </si>
  <si>
    <t>R78300009</t>
  </si>
  <si>
    <t>Základní Lakovací jednonásobný polyuretanový lak specifikace viz technická zpráva D+M</t>
  </si>
  <si>
    <t>Vyvýšená podlaha půda + vč. nosných prvků:48.77=48.770 [A] 
Madlo schodiště:3+3.5=6.500 [B] 
Podlahové fošny: 174.34*2*1.15=400.982 [C] 
Soklové lišty:134.83*2*0.09*0.04*1.15=1.116 [D] 
Dřevěný obklad:(24.91*0.85+18.45*0.85)*2.1=77.398 [E] 
Lavičky:15*5=75.000 [F] 
Celkem: A+B+C+D+E+F=609.766 [G]</t>
  </si>
  <si>
    <t>623</t>
  </si>
  <si>
    <t>R78300010</t>
  </si>
  <si>
    <t>Vrchní lakování dvojnásobný polyuretanový lak s mezibroušením P320 specifikace viz technická zpráva D+M</t>
  </si>
  <si>
    <t>624</t>
  </si>
  <si>
    <t>R78300011</t>
  </si>
  <si>
    <t>Chemické ošetření tesařských konstrukcí zabudovaných do konstrukce v případě výskytu nekativních dřevokazných hub, jednonásobný syntetický D+M specifikace ST01,</t>
  </si>
  <si>
    <t>Chemické ošetření tesařských konstrukcí zabudovaných do konstrukce v případě výskytu nekativních dřevokazných hub, jednonásobný syntetický D+M specifikace ST01, F06, E.1.2</t>
  </si>
  <si>
    <t>625</t>
  </si>
  <si>
    <t>R78300012</t>
  </si>
  <si>
    <t>Příprava prvků dřevěných podlah vč. soklových lišt (všechny strany) 4xcyklus broušení dle S09 P24-80, tmelení, broušení P120</t>
  </si>
  <si>
    <t>Podlahové fošny: 174.34*2*1.15=400.982 [A] 
Soklové lišty:134.83*2*0.09*0.04*1.15=1.116 [B] 
Celkem: A+B=402.098 [C]</t>
  </si>
  <si>
    <t>626</t>
  </si>
  <si>
    <t>R78300013</t>
  </si>
  <si>
    <t>Krycí (ochranný ) omyvatelný nátěr omítek hladkých zrnitých tenkovrstvých nebo štukových schodišťový prostor na bázi epoxidové pryskyřice vč. penetrace podkladu</t>
  </si>
  <si>
    <t>Krycí (ochranný ) omyvatelný nátěr omítek hladkých zrnitých tenkovrstvých nebo štukových schodišťový prostor na bázi epoxidové pryskyřice vč. penetrace podkladu D+M</t>
  </si>
  <si>
    <t>1NP18.8*1.5=28.200 [A] 
2NP:11.6*1.5=17.400 [B] 
Celkem: A+B=45.600 [C]</t>
  </si>
  <si>
    <t>627</t>
  </si>
  <si>
    <t>R78300014</t>
  </si>
  <si>
    <t>Tmelení dřevěných konstrukcí s mezibroušením (oprava podkladu před finálním nátěrem)</t>
  </si>
  <si>
    <t>Madlo schodiště:3+3.5=6.500 [A] 
Soklové lišty:134.83*2*0.09*0.04*1.15=1.116 [B] 
Celkem: A+B=7.616 [C]</t>
  </si>
  <si>
    <t>628</t>
  </si>
  <si>
    <t>R78300015</t>
  </si>
  <si>
    <t>Krycí uzavírací epoxidový nátěr s protiskluzným křemičitým posypem na kamenný stupeň žluté barvy RAL1003 š. 100 mm dvojnásobný,očištění, penetrace podkladu</t>
  </si>
  <si>
    <t>Pozn. N26:0.1*1.45=0.145 [A]</t>
  </si>
  <si>
    <t>629</t>
  </si>
  <si>
    <t>R78300016</t>
  </si>
  <si>
    <t>Obnovení nátěru včetně písma stávající tabulky - plocha barva bílá, text barva černá F26</t>
  </si>
  <si>
    <t>630</t>
  </si>
  <si>
    <t>783314201</t>
  </si>
  <si>
    <t>Základní antikorozní nátěr zámečnických konstrukcí jednonásobný syntetický standardní</t>
  </si>
  <si>
    <t>631</t>
  </si>
  <si>
    <t>783315101</t>
  </si>
  <si>
    <t>Mezinátěr zámečnických konstrukcí jednonásobný syntetický standardní</t>
  </si>
  <si>
    <t>632</t>
  </si>
  <si>
    <t>783317101</t>
  </si>
  <si>
    <t>Krycí nátěr (email) zámečnických konstrukcí jednonásobný syntetický standardní</t>
  </si>
  <si>
    <t>633</t>
  </si>
  <si>
    <t>783823185</t>
  </si>
  <si>
    <t>Penetrační nátěr omítek hladkých omítek hladkých, zrnitých tenkovrstvých nebo štukových stupně členitosti 5 silikonový</t>
  </si>
  <si>
    <t>omítky šambrán, říms a frontonu:60.18=60.180 [A]</t>
  </si>
  <si>
    <t>634</t>
  </si>
  <si>
    <t>R783800001</t>
  </si>
  <si>
    <t>Hydrofobizační transparentní silikonový nátěr lícového zdiva a kamenného obkladu a omítek D+M</t>
  </si>
  <si>
    <t>režné zdivo F01:' 
stěna západní:40.98=40.980 [A] 
stěna jižní:146.74=146.740 [B] 
stěna východní:40.98=40.980 [C] 
stěna severní:126.54=126.540 [D] 
omítky šambrán, říms a frontonu:60.18=60.180 [E] 
bosáže:95.98=95.980 [F] 
Sokl:72.12=72.120 [G] 
soklová římsa:95.27*0.314=29.915 [H] 
kordonová římsa:95.27*1.28=121.946 [I] 
korunní římsa:95.27*1.605=152.908 [J] 
Celkem: A+B+C+D+E+F+G+H+I+J=888.289 [K]</t>
  </si>
  <si>
    <t>635</t>
  </si>
  <si>
    <t>R783800002</t>
  </si>
  <si>
    <t>Fasádní silkonový nátěr nátěr omítek dvojnásobný štukových stupně členitosti 5 bílý</t>
  </si>
  <si>
    <t>784</t>
  </si>
  <si>
    <t>Dokončovací práce - malby a tapety</t>
  </si>
  <si>
    <t>636</t>
  </si>
  <si>
    <t>784121003</t>
  </si>
  <si>
    <t>Oškrabání malby v místnostech výšky přes 3,80 do 5,00 m</t>
  </si>
  <si>
    <t>637</t>
  </si>
  <si>
    <t>784131013</t>
  </si>
  <si>
    <t>Odstranění tapet lepených výšky do 3,80 m s makulaturou stěn</t>
  </si>
  <si>
    <t>2NP:' 
(1.26+4.475+2.15)*3.2=25.232 [A] 
(2.13+4.475+1.2)*3.2=24.976 [B] 
Celkem: A+B=50.208 [C]</t>
  </si>
  <si>
    <t>638</t>
  </si>
  <si>
    <t>R784300001</t>
  </si>
  <si>
    <t>Malby silikátové dvojnásobné na sanační omítky, bílé v místnostech výšky přes 3,80 do 5,00 m vč. schodiště</t>
  </si>
  <si>
    <t>639</t>
  </si>
  <si>
    <t>R784100001</t>
  </si>
  <si>
    <t>Zakrytí nemalovaných ploch vč. materiálu včetně pozdějšího odkrytí svislých ploch např. stěn, oken, dveří v místnostech výšky přes 3,80 do 5,00 vč. fólie 25µ</t>
  </si>
  <si>
    <t>786</t>
  </si>
  <si>
    <t>Dokončovací práce - čalounické úpravy</t>
  </si>
  <si>
    <t>640</t>
  </si>
  <si>
    <t>R7866001</t>
  </si>
  <si>
    <t>žaluzie horizontální interiérové celostínící na všechna okenní křídla A05 1350 x 2400 mm lamela 25 mm ovládání řetízek horní profil a lamela RAL 9006</t>
  </si>
  <si>
    <t>žaluzie horizontální interiérové celostínící na všechna okenní křídla  
A05 1350 x 2400 mm  
lamela 25 mm  
ovládání řetízek  
horní profil a lamela RAL 9006</t>
  </si>
  <si>
    <t>A05:10*(1.35*2.4)=32.400 [A]</t>
  </si>
  <si>
    <t>641</t>
  </si>
  <si>
    <t>R7866002</t>
  </si>
  <si>
    <t>žaluzie horizontální interiérové celostínící na všechna okenní křídla A07 1350 x 1850 mm lamela 25 mm, tl. 0,18 mm ovládání řetízek horní profil a lamela RAL 90</t>
  </si>
  <si>
    <t>žaluzie horizontální interiérové celostínící na všechna okenní křídla  
A07 1350 x 1850 mm  
lamela 25 mm, tl. 0,18 mm  
ovládání řetízek  
horní profil a lamela RAL 9006</t>
  </si>
  <si>
    <t>A07:15*(1.35*1.85)=37.463 [A]</t>
  </si>
  <si>
    <t>642</t>
  </si>
  <si>
    <t>R7866003</t>
  </si>
  <si>
    <t>žaluzie horizontální interiérové celostínící na všechna okenní křídla A08 1350 x 1850 mm lamela 25 mm, tl. 0,18 mm ovládání řetízek horní profil a lamela RAL 90</t>
  </si>
  <si>
    <t>žaluzie horizontální interiérové celostínící na všechna okenní křídla  
A08 1350 x 1850 mm  
lamela 25 mm, tl. 0,18 mm  
ovládání řetízek  
horní profil a lamela RAL 9006</t>
  </si>
  <si>
    <t>A08:2*(1.35*1.85)=4.995 [A]</t>
  </si>
  <si>
    <t>643</t>
  </si>
  <si>
    <t>R7866004</t>
  </si>
  <si>
    <t>žaluzie horizontální interiérové celostínící na všechna okenní křídla A12 1500 x 2500 mm lamela 25 mm, tl. 0,18 mm ovládání řetízek horní profil a lamela RAL 90</t>
  </si>
  <si>
    <t>žaluzie horizontální interiérové celostínící na všechna okenní křídla  
A12 1500 x 2500 mm  
lamela 25 mm, tl. 0,18 mm  
ovládání řetízek  
horní profil a lamela RAL 9006</t>
  </si>
  <si>
    <t>A12:1*(1.50*2.50)=3.750 [A]</t>
  </si>
  <si>
    <t>644</t>
  </si>
  <si>
    <t>R7866005</t>
  </si>
  <si>
    <t>Montáž zastiňujících žaluzií lamelových do oken otevíravých, sklápěcích nebo vyklápěcích</t>
  </si>
  <si>
    <t>A05:10*(1.35*2.4)=32.400 [A] 
A07:15*(1.35*1.85)=37.463 [B] 
A08:2*(1.35*1.85)=4.995 [C] 
A12:1*(1.5*2.5)=3.750 [D] 
Celkem: A+B+C+D=78.608 [E]</t>
  </si>
  <si>
    <t>645</t>
  </si>
  <si>
    <t>R7866006</t>
  </si>
  <si>
    <t>Demontáž zastiňujících žaluzií textilních vertikálních do oken včetně odvozu a likvidace</t>
  </si>
  <si>
    <t>m.č.102:1.35*2.4*2=6.480 [A] 
m.č.103:1.35*2.6*2=7.020 [B] 
m.č.113:1.35*2.6=3.510 [C] 
m.č.115:1.35*2.6+0.7*0.85=4.105 [D] 
Celkem: A+B+C+D=21.115 [E]</t>
  </si>
  <si>
    <t>646</t>
  </si>
  <si>
    <t>R7866007</t>
  </si>
  <si>
    <t>Demontáž zastiňujících žaluzií kovových lamelových do oken včetně odvozu a likvidace</t>
  </si>
  <si>
    <t>m.č.114:1.35*2.4*2=6.480 [A] 
m.č.117:1.35*2.4*2=6.480 [B] 
Celkem: A+B=12.960 [C]</t>
  </si>
  <si>
    <t>647</t>
  </si>
  <si>
    <t>998786202</t>
  </si>
  <si>
    <t>Přesun hmot pro stínění a čalounické úpravy stanovený procentní sazbou (%) z ceny vodorovná dopravní vzdálenost do 50 m v objektech výšky přes 6 do 12 m</t>
  </si>
  <si>
    <t>796</t>
  </si>
  <si>
    <t>Vybavení a příslušenství</t>
  </si>
  <si>
    <t>648</t>
  </si>
  <si>
    <t>R79600001</t>
  </si>
  <si>
    <t>O04 Nápis názvu železniční stanice v souladu s TNŽ 73 6390 D + M specifikace viz O04 E.1.1</t>
  </si>
  <si>
    <t>O04 Nápis názvu železniční stanice v souladu s TNŽ 73 6390  
D + M  
specifikace viz O04 E.1.1</t>
  </si>
  <si>
    <t>O04 3538x600: 1*3.538*0.6=2.123 [A] 
O04 2998x600: 1*2.998*0.6=1.799 [B] 
Celkem: A+B=3.922 [C]</t>
  </si>
  <si>
    <t>649</t>
  </si>
  <si>
    <t>R79600002</t>
  </si>
  <si>
    <t>O05 Piktogramy D + M orientační systém musí být proveden v souladu s grafickým manuálem jednotného orientačního a informačního systému správy železnic, státní o</t>
  </si>
  <si>
    <t>O05 Piktogramy  
D + M  
orientační systém musí být proveden v souladu s grafickým manuálem jednotného orientačního a informačního systému správy železnic, státní organizace v aktuálním znění  
specifikace viz O05 E.1.1</t>
  </si>
  <si>
    <t>O05 3x2: 1*3*2=6.000 [A] 
O05 3x1: 4*3*1=12.000 [B] 
O05 2x2: 1*2*2=4.000 [C] 
O05 2x1: 3*2*1=6.000 [D] 
O05 1x1: 7*1*1=7.000 [E] 
O05 1x1 SOS: 2*1*1=2.000 [F] 
Celkem: A+B+C+D+E+F=37.000 [G]</t>
  </si>
  <si>
    <t>650</t>
  </si>
  <si>
    <t>R79600003</t>
  </si>
  <si>
    <t>O06 Hmatové štítky orientační systém musí být proveden v souladu s grafickým manuálem jednotného orientačního a informačního systému správy železnic, státní org</t>
  </si>
  <si>
    <t>O06 Hmatové štítky  
orientační systém musí být proveden v souladu s grafickým manuálem jednotného orientačního a informačního systému správy železnic, státní organizace v aktuálním znění</t>
  </si>
  <si>
    <t>O06 WC-Ž: 1=1.000 [A] 
O06 WC-M: 1=1.000 [B] 
O06 WC-OOSPO: 1=1.000 [C] 
O06 WC-Ž,M,OOSPO: 1=1.000 [D] 
O06 PŘEBALOVACÍ PULT: 1=1.000 [E] 
Celkem: A+B+C+D+E=5.000 [F]</t>
  </si>
  <si>
    <t>651</t>
  </si>
  <si>
    <t>R79600004</t>
  </si>
  <si>
    <t>O16 Informační cedule D + M orientační systém musí být proveden v souladu s grafickým manuálem jednotného orientačního a informačního systému správy železnic, s</t>
  </si>
  <si>
    <t>O16 Informační cedule  
D + M  
orientační systém musí být proveden v souladu s grafickým manuálem jednotného orientačního a informačního systému správy železnic, státní organizace v aktuálním znění  
informační cedule formát A5  
specifikace viz O16 E.1.1</t>
  </si>
  <si>
    <t>O16: 1=1.000 [A]</t>
  </si>
  <si>
    <t>652</t>
  </si>
  <si>
    <t>R79600005</t>
  </si>
  <si>
    <t>O27 Interní piktorgamy D + M orientační systém musí být proveden v souladu s grafickým manuálem jednotného orientačního a informačního systému správy železnic,</t>
  </si>
  <si>
    <t>O27 Interní piktorgamy  
D + M  
orientační systém musí být proveden v souladu s grafickým manuálem jednotného orientačního a informačního systému správy železnic, státní organizace v aktuálním znění  
specifikace viz O27</t>
  </si>
  <si>
    <t>O27 WC-Ž: 3=3.000 [A] 
O27 WC-M 3=3.000 [B] 
O27 WC-sprcha 3=3.000 [C] 
O27 Úklid 1=1.000 [D] 
Celkem: A+B+C+D=10.000 [E]</t>
  </si>
  <si>
    <t>656</t>
  </si>
  <si>
    <t>R79600009</t>
  </si>
  <si>
    <t>O30 Nádoba na odpad do exteriéru D + M stojící nádoba čistý objem 60 l se stříškou, bez úpravy pro kuřáky včetně litinového sloupku, pevné kotvení do základu, v</t>
  </si>
  <si>
    <t>O30 Nádoba na odpad do exteriéru  
D + M  
stojící nádoba čistý objem 60 l  
se stříškou, bez úpravy pro kuřáky  
včetně litinového sloupku, pevné kotvení do základu, včetně základu beton C20/25 0,3x0,3x0,5 m, finální povrchová úprava polyesterovým práškovým vypalovacím lakem (min. 80 µm) v jemné struktuře mat RAL 7016  
vnitřní nádoba na odpad - snadné vyprazdňování vysunutím nebo vyklopením, možná aplikace jednorázových náplní, s mechanickým kotvením po celém obvodu k vnitřní nádobě, nádoba s odolného nehořlavého, nekorodujícího materálu, plná, těsná, vodonepropustná  
prvky budou opracovány do kladka bez otřepů  
spojovacím materiál nerez A2, kotvení k podkladu A4  
umístění bude upřesněno a odsouhlaseno před realizací  
zhotovitel předloží k odsouhlasení konkrétní výrobky  
provedení antivandal  
specifikace v souladu s SŽDC PO-20/2019-GŘ</t>
  </si>
  <si>
    <t>O30:4=4.000 [A]</t>
  </si>
  <si>
    <t>657</t>
  </si>
  <si>
    <t>R79600010</t>
  </si>
  <si>
    <t>O31 Květináč D + M květináč nerez konstrukce s kompozitním opláštěním 1800x600x600 mm barva přírodní šedá specifikace viz O31</t>
  </si>
  <si>
    <t>O31 Květináč  
D + M  
květináč nerez konstrukce s kompozitním opláštěním  
1800x600x600 mm  
barva přírodní šedá  
specifikace viz O31</t>
  </si>
  <si>
    <t>O31:13=13.000 [A]</t>
  </si>
  <si>
    <t>658</t>
  </si>
  <si>
    <t>R79600011</t>
  </si>
  <si>
    <t>O32 Klaprám A0 záhlavý D+M specifikace viz O32</t>
  </si>
  <si>
    <t>O32 Klaprám A0 záhlavý D+M  
specifikace viz O32</t>
  </si>
  <si>
    <t>O32:5=5.000 [A]</t>
  </si>
  <si>
    <t>659</t>
  </si>
  <si>
    <t>R79600012</t>
  </si>
  <si>
    <t>Demontáž a likvidace stávajících odpadkových košů v exteriéru vč. dopravy</t>
  </si>
  <si>
    <t>6=6.000 [A]</t>
  </si>
  <si>
    <t>660</t>
  </si>
  <si>
    <t>R79600013</t>
  </si>
  <si>
    <t>Instalace a montáž stávajících laviček dle situačního výkresu.  Vč. mechanického zajištění proti přesouvání</t>
  </si>
  <si>
    <t>Instalace a montáž stávajících laviček dle situačního výkresu.   
Vč. mechanického zajištění proti přesouvání</t>
  </si>
  <si>
    <t>15=15.000 [A]</t>
  </si>
  <si>
    <t>Trubní vedení</t>
  </si>
  <si>
    <t>159</t>
  </si>
  <si>
    <t>R8000001</t>
  </si>
  <si>
    <t>Zřízení šachet z dílců,dno C 25/30, potrubí DN 200, st.Š1-provést nově</t>
  </si>
  <si>
    <t>160</t>
  </si>
  <si>
    <t>R8000002</t>
  </si>
  <si>
    <t>Skruž 1000/250/120 D+M</t>
  </si>
  <si>
    <t>161</t>
  </si>
  <si>
    <t>R8000003</t>
  </si>
  <si>
    <t>Prstenec vyrovnávací 625/80/120 D+M</t>
  </si>
  <si>
    <t>162</t>
  </si>
  <si>
    <t>R8000004</t>
  </si>
  <si>
    <t>Skruž přechodová 600/120 D+M</t>
  </si>
  <si>
    <t>163</t>
  </si>
  <si>
    <t>R8000005</t>
  </si>
  <si>
    <t>Šachta PP DN 400/160 mm D+M</t>
  </si>
  <si>
    <t>164</t>
  </si>
  <si>
    <t>R8000006</t>
  </si>
  <si>
    <t>Montáž trub z plastu, gumový kroužek, DN 125</t>
  </si>
  <si>
    <t>165</t>
  </si>
  <si>
    <t>R8000007</t>
  </si>
  <si>
    <t>Trubka kanalizační KG PVC 125x1000 mm</t>
  </si>
  <si>
    <t>166</t>
  </si>
  <si>
    <t>R8000008</t>
  </si>
  <si>
    <t>Montáž tvarovek jednoos. plast. gum.kroužek DN 125</t>
  </si>
  <si>
    <t>167</t>
  </si>
  <si>
    <t>R8000009</t>
  </si>
  <si>
    <t>Koleno kanalizační KGB 125/ 45° PVC</t>
  </si>
  <si>
    <t>168</t>
  </si>
  <si>
    <t>R8000010</t>
  </si>
  <si>
    <t>Osazení poklopu s rámem do 150 kg, včetně dodávky poklopu lit. kruhového D 600</t>
  </si>
  <si>
    <t>169</t>
  </si>
  <si>
    <t>R8000011</t>
  </si>
  <si>
    <t>Napojení kanal.do stáv. šachty, oprava šachty</t>
  </si>
  <si>
    <t>170</t>
  </si>
  <si>
    <t>R8000012</t>
  </si>
  <si>
    <t>Demontáž stáv šachty</t>
  </si>
  <si>
    <t>171</t>
  </si>
  <si>
    <t>R8000013</t>
  </si>
  <si>
    <t>Přesun hmot, trubní vedení plastová, otevř. výkop</t>
  </si>
  <si>
    <t>Ostatní konstrukce a práce, bourání</t>
  </si>
  <si>
    <t>172</t>
  </si>
  <si>
    <t>R952900001</t>
  </si>
  <si>
    <t>Vyčištění budov nebo objektů před předáním, dílčím předáním prostor do užívání budov občanské výstavby, světlé výšky podlaží do 4 m</t>
  </si>
  <si>
    <t>Suterén:153.7=153.700 [A] 
1NP:318.92=318.920 [B] 
2NP:322.82=322.820 [C] 
Půda:324.14=324.140 [D] 
Celkem: A+B+C+D=1 119.580 [E]</t>
  </si>
  <si>
    <t>173</t>
  </si>
  <si>
    <t>961044111</t>
  </si>
  <si>
    <t>Bourání základů z betonu prostého</t>
  </si>
  <si>
    <t>HUP:0.25*0.775*0.8*2=0.310 [A]</t>
  </si>
  <si>
    <t>174</t>
  </si>
  <si>
    <t>962031132</t>
  </si>
  <si>
    <t>Bourání příček z cihel, tvárnic nebo příčkovek z cihel pálených, plných nebo dutých na maltu vápennou nebo vápenocementovou, tl. do 100 mm</t>
  </si>
  <si>
    <t>175</t>
  </si>
  <si>
    <t>962031133</t>
  </si>
  <si>
    <t>Bourání příček z cihel, tvárnic nebo příčkovek z cihel pálených, plných nebo dutých na maltu vápennou nebo vápenocementovou, tl. do 150 mm</t>
  </si>
  <si>
    <t>1NP:' 
5.1*4.0=20.400 [A] 
4.6*4.0=18.400 [B] 
1.5*4.0=6.000 [C] 
0.4*4.0=1.600 [D] 
2.2*1.07=2.354 [E] 
'2NP:' 
(2.63+1.875+1.83+1.52+0.6+5.58)*3.32=46.596 [F] 
-(0.7*1.97)-(0.66*1.96*3)-(0.9*1.995)-(0.7*0.8)=-7.615 [G] 
'HUP' 
2*0.775*1.62+2*0.1*1.62=2.835 [H] 
Celkem: A+B+C+D+E+F+G+H=90.570 [I]</t>
  </si>
  <si>
    <t>176</t>
  </si>
  <si>
    <t>962032314</t>
  </si>
  <si>
    <t>Bourání zdiva nadzákladového z cihel nebo tvárnic pilířů cihelných průřezu do 0,36 m2</t>
  </si>
  <si>
    <t>Suterén:' 
0.45*0.45*2.38=0.482 [A]</t>
  </si>
  <si>
    <t>177</t>
  </si>
  <si>
    <t>962081141</t>
  </si>
  <si>
    <t>Bourání zdiva příček nebo vybourání otvorů ze skleněných tvárnic, tl. do 150 mm</t>
  </si>
  <si>
    <t>m.č.S01:1.56*1.625=2.535 [A] 
m.č.104:2.2*1.215=2.673 [B] 
m.č.109:1.35*2.36=3.186 [C] 
Celkem: A+B+C=8.394 [D]</t>
  </si>
  <si>
    <t>178</t>
  </si>
  <si>
    <t>963051110</t>
  </si>
  <si>
    <t>Bourání železobetonových stropů deskových, tl. do 80 mm</t>
  </si>
  <si>
    <t>HUP:1.4*0.75*0.08=0.084 [A]</t>
  </si>
  <si>
    <t>179</t>
  </si>
  <si>
    <t>964011221</t>
  </si>
  <si>
    <t>Vybourání železobetonových prefabrikovaných překladů uložených ve zdivu, délky do 3 m, hmotnosti do 75 kg/m</t>
  </si>
  <si>
    <t>Suterén:' 
3*1.2*0.1*0.15=0.054 [A] 
'1NP:' 
4*1.2*0.15*0.15=0.108 [B] 
'2NP:' 
5*1.2*0.15*0.15=0.135 [C] 
6*1.2*0.15*0.1=0.108 [D] 
Celkem: A+B+C+D=0.405 [E]</t>
  </si>
  <si>
    <t>180</t>
  </si>
  <si>
    <t>965031131</t>
  </si>
  <si>
    <t>Bourání podlah z cihel bez podkladního lože, s jakoukoliv výplní spár kladených naplocho, plochy přes 1 m2</t>
  </si>
  <si>
    <t>m.č.103:25.66=25.660 [A] 
m.č.110:45.48=45.480 [B] 
m.č.111-113,116:52.04=52.040 [C] 
m.č.114:22.85=22.850 [D] 
m.č.115:25.16=25.160 [E] 
Celkem: A+B+C+D+E=171.190 [F]</t>
  </si>
  <si>
    <t>181</t>
  </si>
  <si>
    <t>965042141</t>
  </si>
  <si>
    <t>Bourání mazanin betonových nebo z litého asfaltu tl. do 100 mm, plochy přes 4 m2</t>
  </si>
  <si>
    <t>m.č.103:25.66*0.1=2.566 [A] 
m.č.110:45.48*0.1=4.548 [B] 
m.č.111-113,116:52.04*0.1=5.204 [C] 
m.č.114:22.85*0.1=2.285 [D] 
m.č.115:25.16*0.1=2.516 [E] 
Celkem: A+B+C+D+E=17.119 [F]</t>
  </si>
  <si>
    <t>182</t>
  </si>
  <si>
    <t>965042241</t>
  </si>
  <si>
    <t>Bourání mazanin betonových nebo z litého asfaltu tl. přes 100 mm, plochy přes 4 m2</t>
  </si>
  <si>
    <t>m.č.S01:12.8*0.13=1.664 [A] 
m.č.S02:29.62*0.13+25.44*0.13=7.158 [B] 
m.č.S03:26.34*0.13=3.424 [C] 
m.č.S05:20.47*0.13+6.9*0.05=3.006 [D] 
m.č.S06:6.09*0.13+1.01*0.28=1.075 [E] 
m.č.S08:11.15*0.13+0.21*0.05=1.460 [F] 
m.č.S09:18.61*0.13=2.419 [G] 
m.č.S10:4.76*0.13+0.51*0.09=0.665 [H] 
m.č.S11:3.92*0.13+0.6*0.19+0.66*0.09=0.683 [I] 
Celkem: A+B+C+D+E+F+G+H+I=21.554 [J]</t>
  </si>
  <si>
    <t>183</t>
  </si>
  <si>
    <t>965045113</t>
  </si>
  <si>
    <t>Bourání potěrů tl. do 50 mm cementových nebo pískocementových, plochy přes 4 m2</t>
  </si>
  <si>
    <t>m.č.103:25.66*2=51.320 [A] 
m.č.110:45.48*2=90.960 [B] 
m.č.111-113,116:52.04*2=104.080 [C] 
m.č.114:22.85*2=45.700 [D] 
m.č.115:25.16*2=50.320 [E] 
m.č.201:5.92=5.920 [F] 
m.č.202:1.15=1.150 [G] 
m.č.203:2.0=2.000 [H] 
m.č.204:4.32=4.320 [I] 
m.č.205.8.86=8.860 [J] 
m.č.208:7.36=7.360 [K] 
m.č.211:15.18=15.180 [L] 
m.č.212:27.36=27.360 [M] 
m.č.213:1.75=1.750 [N] 
m.č.214:4.93=4.930 [O] 
m.č.215:2.89=2.890 [P] 
m.č.216:1.56=1.560 [Q] 
m.č.220:23.02=23.020 [R] 
m.č.221:4.46=4.460 [S] 
m.č.222:4.58=4.580 [T] 
m.č.223:4.70=4.700 [U] 
m.č.224:2.49=2.490 [V] 
Celkem: A+B+C+D+E+F+G+H+I+J+K+L+M+N+O+P+Q+R+S+T+U+V=464.910 [W]</t>
  </si>
  <si>
    <t>184</t>
  </si>
  <si>
    <t>965081223</t>
  </si>
  <si>
    <t>Bourání podlah z dlaždic bez podkladního lože nebo mazaniny, s jakoukoliv výplní spár keramických nebo xylolitových tl. přes 10 mm plochy přes 1 m2</t>
  </si>
  <si>
    <t>m.č.S04:6.9=6.900 [A] 
m.č.101:14.74=14.740 [B] 
m.č.102:25.28=25.280 [C] 
m.č.103:25.66=25.660 [D] 
m.č.105:14.1=14.100 [E] 
m.č.106:8.5=8.500 [F] 
m.č.107:3.78=3.780 [G] 
m.č.108:4.67=4.670 [H] 
m.č.109:2.67=2.670 [I] 
m.č.110:45.48=45.480 [J] 
m.č.114:22.84=22.840 [K] 
m.č.115:25.16=25.160 [L] 
m.č.116:27.65=27.650 [M] 
m.č.201:5.92=5.920 [N] 
m.č.202:1.15=1.150 [O] 
m.č.203:2.0=2.000 [P] 
m.č.204:4.32=4.320 [Q] 
m.č.212:27.36=27.360 [R] 
m.č.213:1.75=1.750 [S] 
m.č.215:2.89=2.890 [T] 
m.č.216:1.56=1.560 [U] 
m.č.220:3.58=3.580 [V] 
m.č.221:4.46=4.460 [W] 
Celkem: A+B+C+D+E+F+G+H+I+J+K+L+M+N+O+P+Q+R+S+T+U+V+W=282.420 [X]</t>
  </si>
  <si>
    <t>185</t>
  </si>
  <si>
    <t>965081323</t>
  </si>
  <si>
    <t>Bourání podlah z dlaždic bez podkladního lože nebo mazaniny, s jakoukoliv výplní spár betonových, teracových nebo čedičových tl. do 25 mm, plochy přes 1 m2</t>
  </si>
  <si>
    <t>m.č.103:25.66=25.660 [A] 
m.č.110:45.48=45.480 [B] 
m.č.111-113,116:52.04=52.040 [C] 
m.č.114:22.85=22.850 [D] 
m.č.115:25.16=25.160 [E] 
m.č.208:7.36=7.360 [F] 
Celkem: A+B+C+D+E+F=178.550 [G]</t>
  </si>
  <si>
    <t>186</t>
  </si>
  <si>
    <t>965081611</t>
  </si>
  <si>
    <t>Odsekání soklíků včetně otlučení podkladní omítky až na zdivo rovných</t>
  </si>
  <si>
    <t>m.č.101:17.33=17.330 [A] 
m.č.102:20.88=20.880 [B] 
m.č.103:21.66=21.660 [C] 
m.č.105:15.84=15.840 [D] 
m.č.109:4.54=4.540 [E] 
m.č.110:24.21=24.210 [F] 
m.č.114:18.91=18.910 [G] 
m.č.115:19.22=19.220 [H] 
m.č.116:20.35=20.350 [I] 
m.č.201:10.07=10.070 [J] 
m.č.203:3.95=3.950 [K] 
m.č.208:11.09=11.090 [L] 
m.č.212:17.80=17.800 [M] 
m.č.213:3.04=3.040 [N] 
Celkem: A+B+C+D+E+F+G+H+I+J+K+L+M+N=208.890 [O]</t>
  </si>
  <si>
    <t>187</t>
  </si>
  <si>
    <t>R96500001</t>
  </si>
  <si>
    <t>Odstranění násypů a zemin pod podlahami tl do 100 mm pl přes 2 m2</t>
  </si>
  <si>
    <t>188</t>
  </si>
  <si>
    <t>978021191</t>
  </si>
  <si>
    <t>Otlučení cementových vnitřních ploch stěn, v rozsahu do 100 %</t>
  </si>
  <si>
    <t>m.č.S01:25.11*2.53-4*0.9*1.87=56.796 [A] 
m.č.S02:23.06*2.38-3*0.9*1.87=49.834 [B] 
m.č.S03:20.56*2.38-1*0.9*1.87=47.250 [C] 
m.č.S05:18.14*2.38-1*0.9*1.87=41.490 [D] 
m.č.S06:12.67*2.38-2.15*2.38=25.038 [E] 
m.č.S08:17.04*2.38-1.275*2.05=37.941 [F] 
m.č.S09:22.07*2.38-1.135*2.05-1.275*2.05=47.586 [G] 
m.č.S10:9.39*2.38-2*1.135*2.05=17.695 [H] 
m.č.S11:8.49*2.38-1.135*2.05-0.9*1.97=16.106 [I] 
Celkem: A+B+C+D+E+F+G+H+I=339.736 [J]</t>
  </si>
  <si>
    <t>189</t>
  </si>
  <si>
    <t>978021291</t>
  </si>
  <si>
    <t>Otlučení cementových vnitřních ploch stropů, v rozsahu do 100 %</t>
  </si>
  <si>
    <t>190</t>
  </si>
  <si>
    <t>R97600001</t>
  </si>
  <si>
    <t>Vybourání kovových madel, zábradlí, dvířek, zděří, kotevních želez ocelových kotevních želez,potrubí, nosníků hmotnosti do 50 kg</t>
  </si>
  <si>
    <t>Suterén:' 
(3.31+3.16)*0.0111*1.1=0.079 [A] 
4*1.3*0.0111*1.1=0.063 [B] 
2*0.05=0.100 [C] 
4*0.05=0.200 [D] 
Celkem: A+B+C+D=0.442 [E]</t>
  </si>
  <si>
    <t>191</t>
  </si>
  <si>
    <t>R97600002</t>
  </si>
  <si>
    <t>Vybourání kovových madel, zábradlí, dvířek, zděří, kotevních želez ocelových kotevních želez,dveří CO krytu, zárubní hmotnosti přes 100 kg</t>
  </si>
  <si>
    <t>Suterén:' 
0.5+0.2=0.700 [A]</t>
  </si>
  <si>
    <t>192</t>
  </si>
  <si>
    <t>965083122</t>
  </si>
  <si>
    <t>Odstranění násypu mezi stropními trámy tl. do 200 mm, plochy přes 2 m2</t>
  </si>
  <si>
    <t>193</t>
  </si>
  <si>
    <t>968062244</t>
  </si>
  <si>
    <t>Vybourání dřevěných rámů oken s křídly, dveřních zárubní, vrat, stěn, ostění nebo obkladů rámů oken s křídly jednoduchých, plochy do 1 m2</t>
  </si>
  <si>
    <t>2NP:2*0.8*0.8=1.280 [A]</t>
  </si>
  <si>
    <t>194</t>
  </si>
  <si>
    <t>968062246</t>
  </si>
  <si>
    <t>Vybourání dřevěných rámů oken s křídly, dveřních zárubní, vrat, stěn, ostění nebo obkladů rámů oken s křídly jednoduchých, plochy do 4 m2</t>
  </si>
  <si>
    <t>2NP:2.6*0.8=2.080 [A]</t>
  </si>
  <si>
    <t>195</t>
  </si>
  <si>
    <t>968062455</t>
  </si>
  <si>
    <t>Vybourání dřevěných rámů oken s křídly, dveřních zárubní, vrat, stěn, ostění nebo obkladů dveřních zárubní, plochy do 2 m2</t>
  </si>
  <si>
    <t>Suterén: 6*0.9*1.9=10.260 [A] 
2NP: 4*0.66*1.96=5.174 [B] 
Celkem: A+B=15.434 [C]</t>
  </si>
  <si>
    <t>196</t>
  </si>
  <si>
    <t>968072356</t>
  </si>
  <si>
    <t>Vybourání kovových rámů oken s křídly, dveřních zárubní, vrat, stěn, ostění nebo obkladů okenních rámů s křídly zdvojených, plochy do 4 m2</t>
  </si>
  <si>
    <t>1NP:' 
1.4*2.37*13=43.134 [A] 
1.4*1.1=1.540 [B] 
1.4*1.1=1.540 [C] 
1.5*3.4*4=20.400 [D] 
1.5*2.37=3.555 [E] 
1.65*3.4=5.610 [F] 
'2NP:' 
1.4*1.85*17=44.030 [G] 
Celkem: A+B+C+D+E+F+G=119.809 [H]</t>
  </si>
  <si>
    <t>197</t>
  </si>
  <si>
    <t>968072455</t>
  </si>
  <si>
    <t>Vybourání kovových rámů oken s křídly, dveřních zárubní, vrat, stěn, ostění nebo obkladů dveřních zárubní, plochy do 2 m2</t>
  </si>
  <si>
    <t>2NP:' 
5*0.6*1.97=5.910 [A] 
4*0.8*1.97=6.304 [B] 
Celkem: A+B=12.214 [C]</t>
  </si>
  <si>
    <t>198</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</si>
  <si>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</si>
  <si>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</si>
  <si>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</si>
  <si>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199</t>
  </si>
  <si>
    <t>971033351</t>
  </si>
  <si>
    <t>Vybourání otvorů ve zdivu základovém nebo nadzákladovém z cihel, tvárnic, příčkovek z cihel pálených na maltu vápennou nebo vápenocementovou plochy do 0,09 m2, tl. do 450 mm</t>
  </si>
  <si>
    <t>200</t>
  </si>
  <si>
    <t>971033361</t>
  </si>
  <si>
    <t>Vybourání otvorů ve zdivu základovém nebo nadzákladovém z cihel, tvárnic, příčkovek z cihel pálených na maltu vápennou nebo vápenocementovou plochy do 0,09 m2, tl. do 600 mm</t>
  </si>
  <si>
    <t>201</t>
  </si>
  <si>
    <t>971033371</t>
  </si>
  <si>
    <t>Vybourání otvorů ve zdivu základovém nebo nadzákladovém z cihel, tvárnic, příčkovek z cihel pálených na maltu vápennou nebo vápenocementovou plochy do 0,09 m2, tl. do 750 mm</t>
  </si>
  <si>
    <t>202</t>
  </si>
  <si>
    <t>971033461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</si>
  <si>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</si>
  <si>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600 mm</t>
  </si>
  <si>
    <t>Kapsy pro trámy stropu nad 1NP:14*2=28.000 [A]</t>
  </si>
  <si>
    <t>203</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</si>
  <si>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</si>
  <si>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</si>
  <si>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</si>
  <si>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204</t>
  </si>
  <si>
    <t>971034471</t>
  </si>
  <si>
    <t>Vybourání otvorů ve zdivu základovém nebo nadzákladovém z cihel, tvárnic, příčkovek z cihel pálených na maltu vápennou nebo vápenocementovou z jedné strany, plo</t>
  </si>
  <si>
    <t>Vybourání otvorů ve zdivu základovém nebo nadzákladovém z cihel, tvárnic, příčkovek z cihel pálených na maltu vápennou nebo vápenocementovou z jedné strany, plochy do 0,25 m2, tl. do 750 mm</t>
  </si>
  <si>
    <t>Suterén:5=5.000 [A] 
2NP:4=4.000 [B] 
Celkem: A+B=9.000 [C]</t>
  </si>
  <si>
    <t>205</t>
  </si>
  <si>
    <t>971042361</t>
  </si>
  <si>
    <t>Vybourání otvorů v betonových příčkách a zdech základových nebo nadzákladových plochy do 0,09 m2, tl. do 600 mm</t>
  </si>
  <si>
    <t>206</t>
  </si>
  <si>
    <t>972033171</t>
  </si>
  <si>
    <t>Vybourání otvorů v klenbách z cihel bez odstranění podlahy a násypu, plochy do 0,0225 m2, tl. do 450 mm</t>
  </si>
  <si>
    <t>207</t>
  </si>
  <si>
    <t>972033271</t>
  </si>
  <si>
    <t>Vybourání otvorů v klenbách z cihel bez odstranění podlahy a násypu, plochy do 0,09 m2, tl. do 450 mm</t>
  </si>
  <si>
    <t>208</t>
  </si>
  <si>
    <t>974031132</t>
  </si>
  <si>
    <t>Vysekání rýh ve zdivu cihelném na maltu vápennou nebo vápenocementovou do hl. 50 mm a šířky do 70 mm</t>
  </si>
  <si>
    <t>209</t>
  </si>
  <si>
    <t>974031142</t>
  </si>
  <si>
    <t>Vysekání rýh ve zdivu cihelném na maltu vápennou nebo vápenocementovou do hl. 70 mm a šířky do 70 mm</t>
  </si>
  <si>
    <t>210</t>
  </si>
  <si>
    <t>974031164</t>
  </si>
  <si>
    <t>Vysekání rýh ve zdivu cihelném na maltu vápennou nebo vápenocementovou do hl. 150 mm a šířky do 150 mm</t>
  </si>
  <si>
    <t>211</t>
  </si>
  <si>
    <t>975022241</t>
  </si>
  <si>
    <t>Podchycení nadzákladového zdiva dřevěnou výztuhou v. podchycení do 3 m, při tl. zdiva do 450 mm a délce podchycení do 3 m</t>
  </si>
  <si>
    <t>Suterén:1.2+1.2+1.3=3.700 [A] 
1NP:0.9+1.0+1.0=2.900 [B] 
2NP:0.9+1.0=1.900 [C] 
Celkem: A+B+C=8.500 [D]</t>
  </si>
  <si>
    <t>212</t>
  </si>
  <si>
    <t>975043121</t>
  </si>
  <si>
    <t>Jednořadové podchycení stropů pro osazení nosníků dřevěnou výztuhou v. podchycení do 3,5 m, a při zatížení hmotností přes 750 do 1000 kg/m</t>
  </si>
  <si>
    <t>1NP:18*2=36.000 [A] 
2NP:18*2=36.000 [B] 
Celkem: A+B=72.000 [C]</t>
  </si>
  <si>
    <t>213</t>
  </si>
  <si>
    <t>978012161</t>
  </si>
  <si>
    <t>Otlučení vápenných nebo vápenocementových omítek vnitřních ploch stropů rákosovaných, v rozsahu přes 30 do 50 %</t>
  </si>
  <si>
    <t>214</t>
  </si>
  <si>
    <t>978013161</t>
  </si>
  <si>
    <t>Otlučení vápenných nebo vápenocementových omítek vnitřních ploch stěn s vyškrabáním spar, s očištěním zdiva, v rozsahu přes 30 do 50 %</t>
  </si>
  <si>
    <t>215</t>
  </si>
  <si>
    <t>978013191</t>
  </si>
  <si>
    <t>Otlučení vápenných nebo vápenocementových omítek vnitřních ploch stěn s vyškrabáním spar, s očištěním zdiva, v rozsahu přes 50 do 100 %</t>
  </si>
  <si>
    <t>216</t>
  </si>
  <si>
    <t>978059541</t>
  </si>
  <si>
    <t>Odsekání obkladů stěn včetně otlučení podkladní omítky až na zdivo z obkládaček vnitřních, z jakýchkoliv materiálů, plochy přes 1 m2</t>
  </si>
  <si>
    <t>217</t>
  </si>
  <si>
    <t>R91600001</t>
  </si>
  <si>
    <t>Osazení chodníkového obrubníku kamenného ve specifikaci žulový krajník 100X200 mm se zřízením lože, s vyplněním spár stojatého s boční opěrou z betonu prostého,</t>
  </si>
  <si>
    <t>Osazení chodníkového obrubníku kamenného ve specifikaci žulový krajník 100X200 mm se zřízením lože, s vyplněním spár stojatého s boční opěrou z betonu prostého, do lože z betonu prostého C12/15</t>
  </si>
  <si>
    <t>218</t>
  </si>
  <si>
    <t>R98100002</t>
  </si>
  <si>
    <t>Vybourání otvorů pro VZT do stávajících komínů</t>
  </si>
  <si>
    <t>Suterén:1=1.000 [A] 
1NP:5=5.000 [B] 
Půda:1=1.000 [C] 
Celkem: A+B+C=7.000 [D]</t>
  </si>
  <si>
    <t>219</t>
  </si>
  <si>
    <t>R98100003</t>
  </si>
  <si>
    <t>Demontáž trezoru</t>
  </si>
  <si>
    <t>2NP:1=1.000 [A]</t>
  </si>
  <si>
    <t>220</t>
  </si>
  <si>
    <t>R91600002</t>
  </si>
  <si>
    <t>Žulový krajník štípaný 1. třída š. 100 mm, v. 200 mm, dl. 300 - 700 mm, specifikace SC01,</t>
  </si>
  <si>
    <t>15.8+13.4+7.3=36.500 [A] 
Zstratné 10:0.1*36.5=3.650 [B] 
Celkem: A+B=40.150 [C]</t>
  </si>
  <si>
    <t>221</t>
  </si>
  <si>
    <t>R96900001</t>
  </si>
  <si>
    <t>Vybourání vodovod., vedení DN do 52 mm</t>
  </si>
  <si>
    <t>222</t>
  </si>
  <si>
    <t>R96900002</t>
  </si>
  <si>
    <t>Vybourání kanalizačního potrubí DN do 100 mm</t>
  </si>
  <si>
    <t>Lešení a stavební výtahy</t>
  </si>
  <si>
    <t>223</t>
  </si>
  <si>
    <t>941221112</t>
  </si>
  <si>
    <t>Montáž lešení řadového rámového těžkého pracovního s podlahami s provozním zatížením tř. 4 do 300 kg/m2 šířky tř. SW09 přes 0,9 do 1,2 m, výšky přes 10 do 25 m</t>
  </si>
  <si>
    <t>stěna západní:14.0*11.5=161.000 [A] 
stěna jižní:(7.1+9.2+7.1)*9.2+(8.0+8.0)*11.5+4*2.4*11.5=509.680 [B] 
stěna východní:14.0*11.5=161.000 [C] 
stěna severní:(7.1+9.2+7.1)*9.2+(8.0+8.0)*11.5=399.280 [D] 
Celkem: A+B+C+D=1 230.960 [E]</t>
  </si>
  <si>
    <t>224</t>
  </si>
  <si>
    <t>941221211</t>
  </si>
  <si>
    <t>Montáž lešení řadového rámového těžkého pracovního s podlahami s provozním zatížením tř. 4 do 300 kg/m2 Příplatek za první a každý další den použití lešení k ce</t>
  </si>
  <si>
    <t>Montáž lešení řadového rámového těžkého pracovního s podlahami s provozním zatížením tř. 4 do 300 kg/m2 Příplatek za první a každý další den použití lešení k ceně -1111 nebo -1112</t>
  </si>
  <si>
    <t>cca 120 dnů:' 
stěna západní:14.0*11.5*120=19 320.000 [A] 
stěna jižní:((7.1+9.2+7.1)*9.2+(8.0+8.0)*11.5+4*2.4*11.5)*120=61 161.600 [B] 
stěna východní:14.0*11.5*120=19 320.000 [C] 
stěna severní:((7.1+9.2+7.1)*9.2+(8.0+8.0)*11.5)*120=47 913.600 [D] 
Celkem: A+B+C+D=147 715.200 [E]</t>
  </si>
  <si>
    <t>225</t>
  </si>
  <si>
    <t>941221812</t>
  </si>
  <si>
    <t>Demontáž lešení řadového rámového těžkého pracovního s provozním zatížením tř. 4 do 300 kg/m2 šířky tř. SW09 přes 0,9 do 1,2 m, výšky přes 10 do 25 m</t>
  </si>
  <si>
    <t>226</t>
  </si>
  <si>
    <t>944611111</t>
  </si>
  <si>
    <t>Montáž ochranné plachty zavěšené na konstrukci lešení z textilie z umělých vláken</t>
  </si>
  <si>
    <t>227</t>
  </si>
  <si>
    <t>944611211</t>
  </si>
  <si>
    <t>Montáž ochranné plachty Příplatek za první a každý další den použití plachty k ceně -1111</t>
  </si>
  <si>
    <t>228</t>
  </si>
  <si>
    <t>944611811</t>
  </si>
  <si>
    <t>Demontáž ochranné plachty zavěšené na konstrukci lešení z textilie z umělých vláken</t>
  </si>
  <si>
    <t>229</t>
  </si>
  <si>
    <t>944711112</t>
  </si>
  <si>
    <t>Montáž záchytné stříšky zřizované současně s lehkým nebo těžkým lešením, šířky přes 1,5 do 2,0 m</t>
  </si>
  <si>
    <t>14.0+2.5=16.500 [A]</t>
  </si>
  <si>
    <t>230</t>
  </si>
  <si>
    <t>944711212</t>
  </si>
  <si>
    <t>Montáž záchytné stříšky Příplatek za první a každý další den použití záchytné stříšky k ceně -1112</t>
  </si>
  <si>
    <t>cca 120 dnů:' 
(14.0+2.5)*120=1 980.000 [A]</t>
  </si>
  <si>
    <t>231</t>
  </si>
  <si>
    <t>944711812</t>
  </si>
  <si>
    <t>Demontáž záchytné stříšky zřizované současně s lehkým nebo těžkým lešením, šířky přes 1,5 do 2,0 m</t>
  </si>
  <si>
    <t>232</t>
  </si>
  <si>
    <t>949101112</t>
  </si>
  <si>
    <t>Lešení pomocné pracovní pro objekty pozemních staveb pro zatížení do 150 kg/m2, o výšce lešeňové podlahy přes 1,9 do 3,5 m</t>
  </si>
  <si>
    <t>m.č.S01:12.8=12.800 [A] 
m.č.S02:29.62=29.620 [B] 
m.č.S03:26.34=26.340 [C] 
m.č.S05:20.47=20.470 [D] 
m.č.S06:6.09=6.090 [E] 
m.č.S08:11.15=11.150 [F] 
m.č.S09:18.61=18.610 [G] 
m.č.S10:4.76=4.760 [H] 
m.č.S11:3.92=3.920 [I] 
m.č. 101:3.05=3.050 [J] 
m.č. 102:25.27=25.270 [K] 
m.č. 103:19.04=19.040 [L] 
m.č. 104:22.50=22.500 [M] 
m.č. 105:25.79=25.790 [N] 
m.č. 106:4.05=4.050 [O] 
m.č. 107:5.60=5.600 [P] 
m.č. 108:4.74=4.740 [Q] 
m.č. 109:10.13=10.130 [R] 
m.č. 110:45.47=45.470 [S] 
m.č. 111:4.88=4.880 [T] 
m.č. 112:4.89=4.890 [U] 
m.č. 113:10.53=10.530 [V] 
m.č. 114:21.41=21.410 [W] 
m.č. 115:20.83=20.830 [X] 
m.č. 116:27.44=27.440 [Y] 
m.č. 117:21.43=21.430 [Z] 
m.č. 118:5.16=5.160 [AA] 
m.č. 119:2.13=2.130 [AB] 
m.č. 120:1.70=1.700 [AC] 
m.č. 121:4.02=4.020 [AD] 
m.č. 201:7.58=7.580 [AE] 
m.č. 202:1.61=1.610 [AF] 
m.č. 203:8.53=8.530 [AG] 
m.č. 204:3.94=3.940 [AH] 
m.č. 205:8.58=8.580 [AI] 
m.č. 206:28.35=28.350 [AJ] 
m.č. 207:25.19=25.190 [AK] 
m.č. 208:7.21=7.210 [AL] 
m.č. 209:13.92=13.920 [AM] 
m.č. 210:24.98=24.980 [AN] 
m.č. 211:9.11=9.110 [AO] 
m.č. 212:27.71=27.710 [AP] 
m.č. 213:4.75=4.750 [AQ] 
m.č. 214:1.85=1.850 [AR] 
m.č. 215:5.03=5.030 [AS] 
m.č. 216:6.15=6.150 [AT] 
m.č. 217:22.26=22.260 [AU] 
m.č. 218:24.88=24.880 [AV] 
m.č. 219:24.88=24.880 [AW] 
m.č. 220:11.10=11.100 [AX] 
m.č. 221:10.86=10.860 [AY] 
m.č. 222:4.42=4.420 [AZ] 
m.č. 223:4.42=4.420 [BA] 
m.č. 224:4.9=4.900 [BB] 
m.č. 301:121.97=121.970 [BC] 
m.č. 302:22.40=22.400 [BD] 
m.č. 303:14.22=14.220 [BE] 
m.č. 304:153.12=153.120 [BF] 
Celkem: A+B+C+D+E+F+G+H+I+J+K+L+M+N+O+P+Q+R+S+T+U+V+W+X+Y+Z+AA+AB+AC+AD+AE+AF+AG+AH+AI+AJ+AK+AL+AM+AN+AO+AP+AQ+AR+AS+AT+AU+AV+AW+AX+AY+AZ+BA+BB+BC+BD+BE+BF=1 027.740 [BG]</t>
  </si>
  <si>
    <t>997</t>
  </si>
  <si>
    <t>Přesun sutě</t>
  </si>
  <si>
    <t>233</t>
  </si>
  <si>
    <t>997006003</t>
  </si>
  <si>
    <t>Úprava stavebního odpadu pytlování závadného odpadu</t>
  </si>
  <si>
    <t>0.5+9.254=9.754 [A]</t>
  </si>
  <si>
    <t>234</t>
  </si>
  <si>
    <t>997013501</t>
  </si>
  <si>
    <t>905</t>
  </si>
  <si>
    <t>NEOCEŇOVAT - Odvoz suti a vybouraných hmot na skládku nebo meziskládku se složením, na vzdálenost do 1 km</t>
  </si>
  <si>
    <t>Odvoz suti a vybouraných hmot na skládku nebo meziskládku se složením, na vzdálenost do 1 km</t>
  </si>
  <si>
    <t>0.68+5.019+452.821+35.866+36.607+9.754+3+2.317+11.846+127.931+1.174=687.015 [A]</t>
  </si>
  <si>
    <t>235</t>
  </si>
  <si>
    <t>997013509</t>
  </si>
  <si>
    <t>906</t>
  </si>
  <si>
    <t>NEOCEŇOVAT - Odvoz suti a vybouraných hmot na skládku nebo meziskládku se složením, na vzdálenost Příplatek k ceně za každý další i započatý 1 km přes 1 km</t>
  </si>
  <si>
    <t>Odvoz suti a vybouraných hmot na skládku nebo meziskládku se složením, na vzdálenost Příplatek k ceně za každý další i započatý 1 km přes 1 km</t>
  </si>
  <si>
    <t>(36.607+2.317)*129=5 021.196 [A] 
(0.68+5.019+452.821+35.866+36.607+9.754+3+2.317+11.846+127.931+1.174)*47=32 289.705 [B] 
Celkem: A+B=37 310.901 [C]</t>
  </si>
  <si>
    <t>236</t>
  </si>
  <si>
    <t>R99700001</t>
  </si>
  <si>
    <t>913</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</si>
  <si>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</si>
  <si>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</si>
  <si>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127.931=127.931 [A]</t>
  </si>
  <si>
    <t>237</t>
  </si>
  <si>
    <t>R99700002</t>
  </si>
  <si>
    <t>914</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</si>
  <si>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</si>
  <si>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</si>
  <si>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1.174=1.174 [A]</t>
  </si>
  <si>
    <t>238</t>
  </si>
  <si>
    <t>R99700003</t>
  </si>
  <si>
    <t>915</t>
  </si>
  <si>
    <t>NEOCEŇOVAT - Poplatek za uložení stavebního odpadu na recyklační skládce (skládkovné) asfaltového bez obsahu dehtu zatříděného do Katalogu odpadů pod kódem 17 03 02</t>
  </si>
  <si>
    <t>Poplatek za uložení stavebního odpadu na recyklační skládce (skládkovné) asfaltového bez obsahu dehtu zatříděného do Katalogu odpadů pod kódem 17 03 02</t>
  </si>
  <si>
    <t>0.68=0.680 [A]</t>
  </si>
  <si>
    <t>239</t>
  </si>
  <si>
    <t>997013813</t>
  </si>
  <si>
    <t>908</t>
  </si>
  <si>
    <t>NEOCEŇOVAT - Poplatek za uložení stavebního odpadu na skládce (skládkovné) z plastických hmot zatříděného do Katalogu odpadů pod kódem 17 02 03</t>
  </si>
  <si>
    <t>Poplatek za uložení stavebního odpadu na skládce (skládkovné) z plastických hmot zatříděného do Katalogu odpadů pod kódem 17 02 03</t>
  </si>
  <si>
    <t>5.019=5.019 [A]</t>
  </si>
  <si>
    <t>240</t>
  </si>
  <si>
    <t>997013871</t>
  </si>
  <si>
    <t>912</t>
  </si>
  <si>
    <t>NEOCEŇOVAT - Poplatek za uložení stavebního odpadu na recyklační skládce (skládkovné) směsného stavebního a demoličního zatříděného do Katalogu odpadů pod kódem 17 09 04</t>
  </si>
  <si>
    <t>Poplatek za uložení stavebního odpadu na recyklační skládce (skládkovné) směsného stavebního a demoličního zatříděného do Katalogu odpadů pod kódem 17 09 04</t>
  </si>
  <si>
    <t>452.821=452.821 [A] 
Mezisoučet: A=452.821 [B] 
Odpad půda:3=3.000 [C] 
Mezisoučet: C=3.000 [D] 
Celkem: A+C=455.821 [E]</t>
  </si>
  <si>
    <t>241</t>
  </si>
  <si>
    <t>997013867</t>
  </si>
  <si>
    <t>911</t>
  </si>
  <si>
    <t>NEOCEŇOVAT - Poplatek za uložení stavebního odpadu na recyklační skládce (skládkovné) z tašek a keramických výrobků zatříděného do Katalogu odpadů pod kódem 17 01 03</t>
  </si>
  <si>
    <t>Poplatek za uložení stavebního odpadu na recyklační skládce (skládkovné) z tašek a keramických výrobků zatříděného do Katalogu odpadů pod kódem 17 01 03</t>
  </si>
  <si>
    <t>35.866=35.866 [A]</t>
  </si>
  <si>
    <t>242</t>
  </si>
  <si>
    <t>R99700007</t>
  </si>
  <si>
    <t>916</t>
  </si>
  <si>
    <t>NEOCEŇOVAT - Poplatek za uložení stavebního odpadu na skládce (skládkovné), spalovna dřevěného zatříděného do Katalogu odpadů pod kódem 17 02 01</t>
  </si>
  <si>
    <t>Poplatek za uložení stavebního odpadu na skládce (skládkovné), spalovna dřevěného zatříděného do Katalogu odpadů pod kódem 17 02 01</t>
  </si>
  <si>
    <t>36.607=36.607 [A]</t>
  </si>
  <si>
    <t>243</t>
  </si>
  <si>
    <t>997013821</t>
  </si>
  <si>
    <t>910</t>
  </si>
  <si>
    <t>NEOCEŇOVAT - Poplatek za uložení stavebního odpadu na skládce (skládkovné) ze stavebních materiálů obsahujících azbest zatříděných do Katalogu odpadů pod kódem 17 06 05</t>
  </si>
  <si>
    <t>Poplatek za uložení stavebního odpadu na skládce (skládkovné) ze stavebních materiálů obsahujících azbest zatříděných do Katalogu odpadů pod kódem 17 06 05</t>
  </si>
  <si>
    <t>Odpad půda:0.5=0.500 [A] 
Střecha:9.254=9.254 [B] 
Celkem: A+B=9.754 [C]</t>
  </si>
  <si>
    <t>245</t>
  </si>
  <si>
    <t>997013635</t>
  </si>
  <si>
    <t>907</t>
  </si>
  <si>
    <t>NEOCEŇOVAT - Poplatek za uložení stavebního odpadu na skládce (skládkovné) komunálního zatříděného do Katalogu odpadů pod kódem 20 03 01</t>
  </si>
  <si>
    <t>Poplatek za uložení stavebního odpadu na skládce (skládkovné) komunálního zatříděného do Katalogu odpadů pod kódem 20 03 01</t>
  </si>
  <si>
    <t>2.317=2.317 [A]</t>
  </si>
  <si>
    <t>246</t>
  </si>
  <si>
    <t>R99700011</t>
  </si>
  <si>
    <t>917</t>
  </si>
  <si>
    <t>NEOCEŇOVAT - Poplatek za uložení stavebního odpadu na recyklační skládce (skládkovné) železo zatříděného do Katalogu odpadů pod kódem 17 04 05</t>
  </si>
  <si>
    <t>Poplatek za uložení stavebního odpadu na recyklační skládce (skládkovné) železo zatříděného do Katalogu odpadů pod kódem 17 04 05</t>
  </si>
  <si>
    <t>11.846=11.846 [A]</t>
  </si>
  <si>
    <t>247</t>
  </si>
  <si>
    <t>997013153</t>
  </si>
  <si>
    <t>Vnitrostaveništní doprava suti a vybouraných hmot vodorovně do 50 m svisle s omezením mechanizace pro budovy a haly výšky přes 9 do 12 m</t>
  </si>
  <si>
    <t>0.68+0.291+236.575+8.731+32.312+9.754+3+2+6.57+58.451+0.712=359.076 [A]</t>
  </si>
  <si>
    <t>248</t>
  </si>
  <si>
    <t>997013113</t>
  </si>
  <si>
    <t>Vnitrostaveništní doprava suti a vybouraných hmot vodorovně do 50 m svisle s použitím mechanizace pro budovy a haly výšky přes 9 do 12 m</t>
  </si>
  <si>
    <t>0.68+5.019+452.821+35.866+36.607+9.754+3+2.317+11.846+127.931+1.174=687.015 [A] 
-(0.68+0.291+236.575+8.731+32.312+9.754+3+2+6.57+58.451+0.712)=- 359.076 [B] 
Celkem: A+B=327.939 [C]</t>
  </si>
  <si>
    <t>998</t>
  </si>
  <si>
    <t>Přesun hmot</t>
  </si>
  <si>
    <t>673</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</si>
  <si>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</si>
  <si>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</si>
  <si>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</si>
  <si>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OST</t>
  </si>
  <si>
    <t>Ostatní</t>
  </si>
  <si>
    <t>661</t>
  </si>
  <si>
    <t>ROST00001</t>
  </si>
  <si>
    <t>Provedení mřížkové zkoušky nátěru ocelových konstrukcí</t>
  </si>
  <si>
    <t>662</t>
  </si>
  <si>
    <t>ROST00010</t>
  </si>
  <si>
    <t>Provedení stratigrafického průzkumu vč. vypracování zprávy komplet</t>
  </si>
  <si>
    <t>663</t>
  </si>
  <si>
    <t>ROST00011</t>
  </si>
  <si>
    <t>Dílenská dokumentace specifikovaná PD</t>
  </si>
  <si>
    <t>664</t>
  </si>
  <si>
    <t>ROST50001</t>
  </si>
  <si>
    <t>Demontáž a likvidace stávajícího mobiliáře vč. dopravy</t>
  </si>
  <si>
    <t>665</t>
  </si>
  <si>
    <t>ROST60001</t>
  </si>
  <si>
    <t>Informativní tabulka o provozování kamerového systému (vzor dle směrnice SM108) D+M</t>
  </si>
  <si>
    <t>666</t>
  </si>
  <si>
    <t>ROST80001</t>
  </si>
  <si>
    <t>HZS, Práce v tarifní třídě 4</t>
  </si>
  <si>
    <t>667</t>
  </si>
  <si>
    <t>ROST80002</t>
  </si>
  <si>
    <t>HZS, Spoluprace s reviz.technikem</t>
  </si>
  <si>
    <t>670</t>
  </si>
  <si>
    <t>ROST80005</t>
  </si>
  <si>
    <t>HZS - Skříňka na hasící přístroj práškový s hasící schopností 34A, plechová ,nerez, s prolamovacím přístupem, antivandal D+M (veřejný prostor)</t>
  </si>
  <si>
    <t>1NP:1=1.000 [A]</t>
  </si>
  <si>
    <t>671</t>
  </si>
  <si>
    <t>ROST80006</t>
  </si>
  <si>
    <t>HZS - Autonomní detekce a signalizace kouře a teplot vč. baterie D+M</t>
  </si>
  <si>
    <t>2NP:5=5.000 [A]</t>
  </si>
  <si>
    <t>672</t>
  </si>
  <si>
    <t>ROST80007</t>
  </si>
  <si>
    <t>HZS - Bezpečnostní tabulky plast D+M (tabulky el. rozvaděčů a hydrantů jsou součástí jejich dodávky)</t>
  </si>
  <si>
    <t>Hasící přístroj fotoluminiscenční 15x15:7=7.000 [A] 
Podlahová šipka fotoluminiscenční:6=6.000 [B] 
Hlavní uzávěr vody fotoluminiscenční:2=2.000 [C] 
Celkem: A+B+C=15.000 [D]</t>
  </si>
  <si>
    <t xml:space="preserve">  E.2. 1.1</t>
  </si>
  <si>
    <t>Mobiliář stavební připravenost</t>
  </si>
  <si>
    <t>E.2. 1.1</t>
  </si>
  <si>
    <t>Zemní práce - hloubené vykopávky</t>
  </si>
  <si>
    <t>dle technických podkladů výrobce' 
koš B1(0.35*0.3*0.5)*2=0.105 [A] 
Mezisoučet: A=0.105 [B] 
koš B3(0.35*0.3*1.69)*1=0.177 [C] 
Mezisoučet: C=0.177 [D] 
lavička A.3((0.24*0.2*0.6)*2)*6=0.346 [E] 
Mezisoučet: E=0.346 [F] 
Celkem: A+C+E=0.628 [G]</t>
  </si>
  <si>
    <t>133151101</t>
  </si>
  <si>
    <t>Hloubení nezapažených šachet strojně v hornině třídy těžitelnosti I skupiny 1 a 2 do 20 m3</t>
  </si>
  <si>
    <t>dle technických podkladů výrobce' 
pro kolostav((0.35*0.35*0.35)*2)*12=1.029 [A] 
Mezisoučet: A=1.029 [B] 
Celkem: A=1.029 [C]</t>
  </si>
  <si>
    <t>Zemní práce - přemístění výkopku</t>
  </si>
  <si>
    <t>1.029+0.628=1.657 [A] 
Mezisoučet: A=1.657 [B]</t>
  </si>
  <si>
    <t>1.657*10=16.570 [A] 
Mezisoučet: A=16.570 [B]</t>
  </si>
  <si>
    <t>Zemní práce - konstrukce ze zemin</t>
  </si>
  <si>
    <t>171201201</t>
  </si>
  <si>
    <t>Uložení sypaniny na skládky nebo meziskládky bez hutnění s upravením uložené sypaniny do předepsaného tvaru</t>
  </si>
  <si>
    <t>1.657=1.657 [A]</t>
  </si>
  <si>
    <t>171201221</t>
  </si>
  <si>
    <t>1.657*1.7=2.817 [A] 
Mezisoučet: A=2.817 [B]</t>
  </si>
  <si>
    <t>Zakládání - základy</t>
  </si>
  <si>
    <t>275313711</t>
  </si>
  <si>
    <t>Základy z betonu prostého patky a bloky z betonu kamenem neprokládaného tř. C 20/25</t>
  </si>
  <si>
    <t>dle techcnických podkladů výrobce' 
pro kolostav((0.35*0.35*0.35)*2)*12=1.029 [A] 
Mezisoučet: A=1.029 [B] 
koš B1(0.35*0.3*0.5)*2=0.105 [C] 
Mezisoučet: C=0.105 [D] 
koš B3(0.35*0.3*1.69)*1=0.177 [E] 
Mezisoučet: E=0.177 [F] 
lavička A.3((0.24*0.2*0.6)*2)*6=0.346 [G] 
Mezisoučet: G=0.346 [H] 
Celkem: A+C+E+G=1.657 [I]</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</si>
  <si>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</si>
  <si>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</si>
  <si>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</si>
  <si>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</si>
  <si>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</si>
  <si>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</si>
  <si>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1=1.000 [A] 
Mezisoučet: A=1.000 [B]</t>
  </si>
  <si>
    <t xml:space="preserve">  E.2. 6</t>
  </si>
  <si>
    <t>Zařízení zdravotechnické instalace SO-101</t>
  </si>
  <si>
    <t>E.2. 6</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</si>
  <si>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</si>
  <si>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</si>
  <si>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</si>
  <si>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</si>
  <si>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</si>
  <si>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</si>
  <si>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</si>
  <si>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</si>
  <si>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721173315</t>
  </si>
  <si>
    <t>Potrubí z trub PVC SN4 dešťové DN 110</t>
  </si>
  <si>
    <t>721173316</t>
  </si>
  <si>
    <t>Potrubí z trub PVC SN4 dešťové DN 125</t>
  </si>
  <si>
    <t>721173317</t>
  </si>
  <si>
    <t>Potrubí z trub PVC SN4 dešťové DN 160</t>
  </si>
  <si>
    <t>R72100007</t>
  </si>
  <si>
    <t>Potrubí HT připojovací D 32 x 1,8 mm</t>
  </si>
  <si>
    <t>721174042</t>
  </si>
  <si>
    <t>Potrubí z trub polypropylenových připojovací DN 40</t>
  </si>
  <si>
    <t>721174043</t>
  </si>
  <si>
    <t>Potrubí z trub polypropylenových připojovací DN 50</t>
  </si>
  <si>
    <t>721174044</t>
  </si>
  <si>
    <t>Potrubí z trub polypropylenových připojovací DN 75</t>
  </si>
  <si>
    <t>721174045</t>
  </si>
  <si>
    <t>Potrubí z trub polypropylenových připojovací DN 110</t>
  </si>
  <si>
    <t>721174024</t>
  </si>
  <si>
    <t>Potrubí z trub polypropylenových odpadní (svislé) DN 75</t>
  </si>
  <si>
    <t>721174025</t>
  </si>
  <si>
    <t>Potrubí z trub polypropylenových odpadní (svislé) DN 110</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</si>
  <si>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</si>
  <si>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</si>
  <si>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</si>
  <si>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</si>
  <si>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</si>
  <si>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</si>
  <si>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721273153</t>
  </si>
  <si>
    <t>Ventilační hlavice z polypropylenu (PP) DN 110</t>
  </si>
  <si>
    <t>R72100018</t>
  </si>
  <si>
    <t>Mřížka 150/150, k přivzd.ventilu</t>
  </si>
  <si>
    <t>R72100019</t>
  </si>
  <si>
    <t>Vyvedení kanal. větracího potrubí nad střechu</t>
  </si>
  <si>
    <t>721211422</t>
  </si>
  <si>
    <t>Podlahové vpusti se svislým odtokem DN 50/75/110 mřížka nerez 138x138</t>
  </si>
  <si>
    <t>721242116</t>
  </si>
  <si>
    <t>Lapače střešních splavenin polypropylenové (PP) s kulovým kloubem na odtoku DN 125</t>
  </si>
  <si>
    <t>722110825</t>
  </si>
  <si>
    <t>Demontáž potrubí z litinových trub hrdlových přes 80 do DN 125</t>
  </si>
  <si>
    <t>722110828</t>
  </si>
  <si>
    <t>Demontáž potrubí z litinových trub hrdlových přes 125 do DN 200</t>
  </si>
  <si>
    <t>721171803</t>
  </si>
  <si>
    <t>Demontáž potrubí z novodurových trub odpadních nebo připojovacích do D 75</t>
  </si>
  <si>
    <t>721171808</t>
  </si>
  <si>
    <t>Demontáž potrubí z novodurových trub odpadních nebo připojovacích přes 75 do D 114</t>
  </si>
  <si>
    <t>721110806</t>
  </si>
  <si>
    <t>Demontáž potrubí z kameninových trub normálních nebo kyselinovzdorných přes 100 do DN 200</t>
  </si>
  <si>
    <t>721210813</t>
  </si>
  <si>
    <t>Demontáž kanalizačního příslušenství vpustí podlahových z kyselinovzdorné kameniny DN 100</t>
  </si>
  <si>
    <t>R72100028</t>
  </si>
  <si>
    <t>Čerpadlo kondenzátu, vč výtlačné hadice</t>
  </si>
  <si>
    <t>721290113</t>
  </si>
  <si>
    <t>Zkouška těsnosti kanalizace v objektech vodou DN 250 nebo DN 300</t>
  </si>
  <si>
    <t>721290111</t>
  </si>
  <si>
    <t>Zkouška těsnosti kanalizace v objektech vodou do DN 125</t>
  </si>
  <si>
    <t>721290112</t>
  </si>
  <si>
    <t>Zkouška těsnosti kanalizace v objektech vodou DN 150 nebo DN 200</t>
  </si>
  <si>
    <t>998721202</t>
  </si>
  <si>
    <t>Přesun hmot pro vnitřní kanalizace stanovený procentní sazbou (%) z ceny vodorovná dopravní vzdálenost do 50 m v objektech výšky přes 6 do 12 m</t>
  </si>
  <si>
    <t>722</t>
  </si>
  <si>
    <t>Zdravotechnika - vnitřní vodovod</t>
  </si>
  <si>
    <t>R72200001</t>
  </si>
  <si>
    <t>Hydrantový systém, box celo nerezový prosklený průměr 19/30, stálotvará hadice montáž do výklenku D + M</t>
  </si>
  <si>
    <t>Hydrantový systém, box celo nerezový prosklený  
průměr 19/30, stálotvará hadice  
montáž do výklenku  
D + M</t>
  </si>
  <si>
    <t>O25: 2=2.000 [A]</t>
  </si>
  <si>
    <t>722130105</t>
  </si>
  <si>
    <t>Potrubí z ocelových trubek pozinkovaných hladkých pro zavodněný systém spojovaných lisováním PN 16 do 110°C O 35/1,5</t>
  </si>
  <si>
    <t>722130104</t>
  </si>
  <si>
    <t>Potrubí z ocelových trubek pozinkovaných hladkých pro zavodněný systém spojovaných lisováním PN 16 do 110°C O 28/1,5</t>
  </si>
  <si>
    <t>R72200004</t>
  </si>
  <si>
    <t>Potrubí vícevrstvé vodovod., D 20x2mm, lisovaný spoj, mosazné press fitinky</t>
  </si>
  <si>
    <t>R72200005</t>
  </si>
  <si>
    <t>Potrubí vícevrstvé vodovod., D 26x3mm, lisovaný spoj, mosazné press fitinky</t>
  </si>
  <si>
    <t>R72200006</t>
  </si>
  <si>
    <t>Potrubí vícevrstvé vodovod.,D 32x3mm, lisovaný spoj, mosazné press fitinky</t>
  </si>
  <si>
    <t>R72200007</t>
  </si>
  <si>
    <t>Potrubí vícevrst.vodovod. 40x3,5mm, lisovaný spoj, mosazné press fitinky</t>
  </si>
  <si>
    <t>R72200008</t>
  </si>
  <si>
    <t>Potrubí vícevrst.vodovod.,D 50x4mm, lisovaný spoj, mosazné press fitinky</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</si>
  <si>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</si>
  <si>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</si>
  <si>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</si>
  <si>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</si>
  <si>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</si>
  <si>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DN28:68=68.000 [A] 
DN32:7=7.000 [B] 
Celkem: A+B=75.000 [C]</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</si>
  <si>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</si>
  <si>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</si>
  <si>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</si>
  <si>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Tl. izolace 9 mm:10=10.000 [A]</t>
  </si>
  <si>
    <t>722181222</t>
  </si>
  <si>
    <t>Ochrana potrubí termoizolačními trubicemi z pěnového polyetylenu PE přilepenými v příčných a podélných spojích, tloušťky izolace přes 6 do 9 mm, vnitřního průměru izolace DN přes 22 do 45 mm</t>
  </si>
  <si>
    <t>TL. izolace 9 mm:' 
DN28:59=59.000 [A] 
DN32:16=16.000 [B] 
DN35:16=16.000 [C] 
DN40:12=12.000 [D] 
Celkem: A+B+C+D=103.000 [E]</t>
  </si>
  <si>
    <t>722181223</t>
  </si>
  <si>
    <t>Ochrana potrubí termoizolačními trubicemi z pěnového polyetylenu PE přilepenými v příčných a podélných spojích, tloušťky izolace přes 6 do 9 mm, vnitřního průměru izolace DN přes 45 do 63 mm</t>
  </si>
  <si>
    <t>Tl. izolace 9 mm:' 
DN50:9=9.000 [A] 
Celkem: A=9.000 [B]</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</si>
  <si>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</si>
  <si>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</si>
  <si>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</si>
  <si>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Tl. izolace 13 mm:' 
DN22:63=63.000 [A] 
Celkem: A=63.000 [B]</t>
  </si>
  <si>
    <t>722181232</t>
  </si>
  <si>
    <t>Ochrana potrubí termoizolačními trubicemi z pěnového polyetylenu PE přilepenými v příčných a podélných spojích, tloušťky izolace přes 9 do 13 mm, vnitřního průměru izolace DN přes 22 do 45 mm</t>
  </si>
  <si>
    <t>TL. izolace 13 mm:' 
DN28:66=66.000 [A] 
Celkem: A=66.000 [B]</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</si>
  <si>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</si>
  <si>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</si>
  <si>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</si>
  <si>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TL. izolace 20 mm:' 
DN22:39=39.000 [A] 
Celkem: A=39.000 [B]</t>
  </si>
  <si>
    <t>722181242</t>
  </si>
  <si>
    <t>Ochrana potrubí termoizolačními trubicemi z pěnového polyetylenu PE přilepenými v příčných a podélných spojích, tloušťky izolace přes 13 do 20 mm, vnitřního průměru izolace DN přes 22 do 45 mm</t>
  </si>
  <si>
    <t>Tl. izolace 20 mm:' 
DN28:78=78.000 [A] 
Celkem: A=78.000 [B]</t>
  </si>
  <si>
    <t>722190401</t>
  </si>
  <si>
    <t>Zřízení přípojek na potrubí vyvedení a upevnění výpustek do DN 25</t>
  </si>
  <si>
    <t>R72200023</t>
  </si>
  <si>
    <t>Nástěnka K 247, pro baterii G 1/2</t>
  </si>
  <si>
    <t>722232043</t>
  </si>
  <si>
    <t>Armatury se dvěma závity kulové kohouty PN 42 do 185 °C přímé vnitřní závit G 1/2"</t>
  </si>
  <si>
    <t>722232044</t>
  </si>
  <si>
    <t>Armatury se dvěma závity kulové kohouty PN 42 do 185 °C přímé vnitřní závit G 3/4"</t>
  </si>
  <si>
    <t>722232045</t>
  </si>
  <si>
    <t>Armatury se dvěma závity kulové kohouty PN 42 do 185 °C přímé vnitřní závit G 1"</t>
  </si>
  <si>
    <t>722232046</t>
  </si>
  <si>
    <t>Armatury se dvěma závity kulové kohouty PN 42 do 185 °C přímé vnitřní závit G 5/4"</t>
  </si>
  <si>
    <t>722232047</t>
  </si>
  <si>
    <t>Armatury se dvěma závity kulové kohouty PN 42 do 185 °C přímé vnitřní závit G 6/4"</t>
  </si>
  <si>
    <t>722232064</t>
  </si>
  <si>
    <t>Armatury se dvěma závity kulové kohouty PN 42 do 185 °C přímé vnitřní závit s vypouštěním G 5/4"</t>
  </si>
  <si>
    <t>722224115</t>
  </si>
  <si>
    <t>Armatury s jedním závitem kohouty plnicí a vypouštěcí PN 10 G 1/2"</t>
  </si>
  <si>
    <t>R72200031</t>
  </si>
  <si>
    <t>Ventil rohový s filtrem DN 15 x DN 10, umyvadla,dřez SV+TV</t>
  </si>
  <si>
    <t>R72200032</t>
  </si>
  <si>
    <t>Ventil vod.zpětný DN 15</t>
  </si>
  <si>
    <t>R72200033</t>
  </si>
  <si>
    <t>Klapka vod.zpětná vodorovná DN 32</t>
  </si>
  <si>
    <t>R72200034</t>
  </si>
  <si>
    <t>Klapka vod.zpětná vodorovná DN 40</t>
  </si>
  <si>
    <t>R72200035</t>
  </si>
  <si>
    <t>Montáž vodoměru závitového jdnovt. suchob. G1/2"</t>
  </si>
  <si>
    <t>R72200036</t>
  </si>
  <si>
    <t>Montáž vodoměru závitového jdnovt. suchob. G3/4"</t>
  </si>
  <si>
    <t>R72200037</t>
  </si>
  <si>
    <t>Vodoměr bytový SV DN 15, Qn 1,6, vč.modulu pro dálkový odečet</t>
  </si>
  <si>
    <t>R72200038</t>
  </si>
  <si>
    <t>Vodoměr bytový TV DN 15, Qn 1,6, vč.modulu pro dálkový odečet</t>
  </si>
  <si>
    <t>R72200039</t>
  </si>
  <si>
    <t>Vodoměr bytový SV DN 15, Qn 2,5, vč.modulu pro dálkový odečet</t>
  </si>
  <si>
    <t>R72200040</t>
  </si>
  <si>
    <t>Vodoměr bytový TV DN 15, Qn 2,5, vč.modulu pro dálkový odečet</t>
  </si>
  <si>
    <t>R72200041</t>
  </si>
  <si>
    <t>Odečtová sada pro vodoměry</t>
  </si>
  <si>
    <t>R72200042</t>
  </si>
  <si>
    <t>Všesměrová anténa 868 MHz</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</si>
  <si>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</si>
  <si>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</si>
  <si>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</si>
  <si>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</si>
  <si>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722130802</t>
  </si>
  <si>
    <t>Demontáž potrubí z ocelových trubek pozinkovaných závitových přes 25 do DN 40</t>
  </si>
  <si>
    <t>722130801</t>
  </si>
  <si>
    <t>Demontáž potrubí z ocelových trubek pozinkovaných závitových do DN 25</t>
  </si>
  <si>
    <t>R72200048</t>
  </si>
  <si>
    <t>Demontáž plstěných pásů z trub D 50</t>
  </si>
  <si>
    <t>722220861</t>
  </si>
  <si>
    <t>Demontáž armatur závitových se dvěma závity do G 3/4</t>
  </si>
  <si>
    <t>722220864</t>
  </si>
  <si>
    <t>Demontáž armatur závitových se dvěma závity G 2</t>
  </si>
  <si>
    <t>722190901</t>
  </si>
  <si>
    <t>Opravy ostatní uzavření nebo otevření vodovodního potrubí při opravách včetně vypuštění a napuštění</t>
  </si>
  <si>
    <t>998722202</t>
  </si>
  <si>
    <t>Přesun hmot pro vnitřní vodovod stanovený procentní sazbou (%) z ceny vodorovná dopravní vzdálenost do 50 m v objektech výšky přes 6 do 12 m</t>
  </si>
  <si>
    <t>723</t>
  </si>
  <si>
    <t>Zdravotechnika - vnitřní plynovod</t>
  </si>
  <si>
    <t>723111204</t>
  </si>
  <si>
    <t>Potrubí z ocelových trubek závitových černých spojovaných svařováním, bezešvých běžných DN 25</t>
  </si>
  <si>
    <t>723111205</t>
  </si>
  <si>
    <t>Potrubí z ocelových trubek závitových černých spojovaných svařováním, bezešvých běžných DN 32</t>
  </si>
  <si>
    <t>723150312</t>
  </si>
  <si>
    <t>Potrubí z ocelových trubek hladkých černých spojovaných svařováním tvářených za tepla O 57/3,2</t>
  </si>
  <si>
    <t>723150314</t>
  </si>
  <si>
    <t>Potrubí z ocelových trubek hladkých černých spojovaných svařováním tvářených za tepla O 89/3,6</t>
  </si>
  <si>
    <t>R72300005</t>
  </si>
  <si>
    <t>Trubka ocel. izolovaná bralenem DN25</t>
  </si>
  <si>
    <t>R72300006</t>
  </si>
  <si>
    <t>Trubka ocel. izolovaná bralenem DN32</t>
  </si>
  <si>
    <t>723231163</t>
  </si>
  <si>
    <t>Armatury se dvěma závity kohouty kulové PN 42 do 185°C plnoprůtokové vnitřní závit těžká řada G 3/4"</t>
  </si>
  <si>
    <t>723231164</t>
  </si>
  <si>
    <t>Armatury se dvěma závity kohouty kulové PN 42 do 185°C plnoprůtokové vnitřní závit těžká řada G 1"</t>
  </si>
  <si>
    <t>723160204</t>
  </si>
  <si>
    <t>Přípojky k plynoměrům spojované na závit bez ochozu G 1"</t>
  </si>
  <si>
    <t>723160334</t>
  </si>
  <si>
    <t>Přípojky k plynoměrům rozpěrky přípojek G 1"</t>
  </si>
  <si>
    <t>Chráničky:4=4.000 [A]</t>
  </si>
  <si>
    <t>723150306</t>
  </si>
  <si>
    <t>Potrubí z ocelových trubek hladkých černých spojovaných svařováním tvářených za tepla O 44,5/3,2</t>
  </si>
  <si>
    <t>chráničky:4=4.000 [A]</t>
  </si>
  <si>
    <t>723190901</t>
  </si>
  <si>
    <t>Opravy plynovodního potrubí uzavření nebo otevření potrubí</t>
  </si>
  <si>
    <t>580506028</t>
  </si>
  <si>
    <t>Domovní plynovody opakovaná tlaková zkouška kontrola před natlakováním plynovodu DN do 50, délky přes 20 do 50 m</t>
  </si>
  <si>
    <t>ÚSEK</t>
  </si>
  <si>
    <t>R72300015</t>
  </si>
  <si>
    <t>Revize plynu</t>
  </si>
  <si>
    <t>998723202</t>
  </si>
  <si>
    <t>Přesun hmot pro vnitřní plynovod stanovený procentní sazbou (%) z ceny vodorovná dopravní vzdálenost do 50 m v objektech výšky přes 6 do 12 m</t>
  </si>
  <si>
    <t>725</t>
  </si>
  <si>
    <t>Zdravotechnika - zařizovací předměty</t>
  </si>
  <si>
    <t>R72500001</t>
  </si>
  <si>
    <t>Klozet závěsný bezokrajový bílý + sedátko s poklopem plastové bílé nerez pant D + M Specifikace viz O17</t>
  </si>
  <si>
    <t>Klozet závěsný bezokrajový bílý + sedátko s poklopem plastové bílé nerez pant  
D + M  
Specifikace viz O17</t>
  </si>
  <si>
    <t>O17:5=5.000 [A] 
O22:2=2.000 [B] 
m.č.204:1=1.000 [C] 
m.č.216:1=1.000 [D] 
Celkem: A+B+C+D=9.000 [E]</t>
  </si>
  <si>
    <t>R72500007</t>
  </si>
  <si>
    <t>Pisoár vodní keramický, bílý s radarovým slapchovačem vč. sifonu a montážní sady D + M Specifikace viz O18</t>
  </si>
  <si>
    <t>Pisoár vodní keramický, bílý s radarovým slapchovačem vč. sifonu a montážní sady  
D + M  
Specifikace viz O18</t>
  </si>
  <si>
    <t>O18:3=3.000 [A]</t>
  </si>
  <si>
    <t>R72500008</t>
  </si>
  <si>
    <t>Pisoárová dělící stěna bílá 400x720 mm D + M Specifikace viz O18</t>
  </si>
  <si>
    <t>Pisoárová dělící stěna bílá 400x720 mm  
D + M  
Specifikace viz O18</t>
  </si>
  <si>
    <t>O18:2=2.000 [A]</t>
  </si>
  <si>
    <t>R72500009</t>
  </si>
  <si>
    <t>Umyvadlo sanitární bílé, pro instalaci na pracovní desku, bez otvoru pro baterii 600x400 mm, sifon trubkový chrom D + M Specifikace viz O19</t>
  </si>
  <si>
    <t>Umyvadlo sanitární bílé, pro instalaci na pracovní desku, bez otvoru pro baterii 600x400 mm, sifon trubkový chrom  
D + M  
Specifikace viz O19</t>
  </si>
  <si>
    <t>O19:4=4.000 [A]</t>
  </si>
  <si>
    <t>R72500010</t>
  </si>
  <si>
    <t>Pracovní deska umyvadlová 1600x600 mm, tl. 36 mm, umělý kámen barva bílá s čelem 100 mm D + M Specifikace viz O19</t>
  </si>
  <si>
    <t>Pracovní deska umyvadlová 1600x600 mm, tl. 36 mm, umělý kámen barva bílá s čelem 100 mm  
D + M  
Specifikace viz O19</t>
  </si>
  <si>
    <t>O19:2=2.000 [A]</t>
  </si>
  <si>
    <t>R72500011</t>
  </si>
  <si>
    <t>Baterie umyvadlová nástěnná bezdotyková, nerez, s osoušením rukou, HEPA D + M Specifikace viz O19</t>
  </si>
  <si>
    <t>Baterie umyvadlová nástěnná bezdotyková, nerez, s osoušením rukou, HEPA  
D + M  
Specifikace viz O19</t>
  </si>
  <si>
    <t>R72500016</t>
  </si>
  <si>
    <t>Klozet závěsný bezokrajový OOSPO bílý + sedátko s poklopem plastové bílé nerez pant D + M Specifikace viz O20</t>
  </si>
  <si>
    <t>Klozet závěsný bezokrajový OOSPO bílý + sedátko s poklopem plastové bílé nerez pant  
D + M  
Specifikace viz O20</t>
  </si>
  <si>
    <t>O20:1=1.000 [A]</t>
  </si>
  <si>
    <t>R72500017</t>
  </si>
  <si>
    <t>Umyvadlo nástěnné OOSPO sanitární keramika bílá, s otvorem pro baterii, sifon skrytý snížený chrom D + M Specifikace viz O20</t>
  </si>
  <si>
    <t>Umyvadlo nástěnné OOSPO sanitární keramika bílá, s otvorem pro baterii, sifon skrytý snížený chrom  
D + M  
Specifikace viz O20</t>
  </si>
  <si>
    <t>R72500018</t>
  </si>
  <si>
    <t>Baterie umyvadlová stojánková 100 OOSPO,chrom, keram. kartuše D + M Specifikace viz O20</t>
  </si>
  <si>
    <t>Baterie umyvadlová stojánková 100 OOSPO,chrom, keram. kartuše  
D + M  
Specifikace viz O20</t>
  </si>
  <si>
    <t>R72500021</t>
  </si>
  <si>
    <t>Odkládací polička 213 x 100 D + M Specifikace viz O20</t>
  </si>
  <si>
    <t>Odkládací polička 213 x 100  
D + M  
Specifikace viz O20</t>
  </si>
  <si>
    <t>R72500023</t>
  </si>
  <si>
    <t>Madlo sklopné nerez brus s držákem na TP D + M Specifikace viz O20</t>
  </si>
  <si>
    <t>Madlo sklopné nerez brus s držákem na TP  
D + M  
Specifikace viz O20</t>
  </si>
  <si>
    <t>O20:2=2.000 [A]</t>
  </si>
  <si>
    <t>R72500024</t>
  </si>
  <si>
    <t>Madlo umyvadlové nerez brus 600 mm D + M Specifikace viz O20</t>
  </si>
  <si>
    <t>Madlo umyvadlové nerez brus 600 mm  
D + M  
Specifikace viz O20</t>
  </si>
  <si>
    <t>R72500025</t>
  </si>
  <si>
    <t>Umyvadlo sanitární bílé, pro instalaci na pracovní desku, s otvorem pro baterii 550x465 mm, sifon trubkový chrom D + M Specifikace viz O21</t>
  </si>
  <si>
    <t>Umyvadlo sanitární bílé, pro instalaci na pracovní desku, s otvorem pro baterii 550x465 mm, sifon trubkový chrom  
D + M  
Specifikace viz O21</t>
  </si>
  <si>
    <t>O21:1=1.000 [A]</t>
  </si>
  <si>
    <t>R72500026</t>
  </si>
  <si>
    <t>Pracovní deska umyvadlová 1600x700 mm, tl. 36 mm, umělý kámen barva bílá s čelem 100 mm D + M Specifikace viz O21</t>
  </si>
  <si>
    <t>Pracovní deska umyvadlová 1600x700 mm, tl. 36 mm, umělý kámen barva bílá s čelem 100 mm  
D + M  
Specifikace viz O21</t>
  </si>
  <si>
    <t>R72500027</t>
  </si>
  <si>
    <t>Baterie umyvadlová stojánková 100,chrom, keram. kartuše D + M Specifikace viz O21</t>
  </si>
  <si>
    <t>Baterie umyvadlová stojánková 100,chrom, keram. kartuše  
D + M  
Specifikace viz O21</t>
  </si>
  <si>
    <t>O21:1=1.000 [A] 
O22:2=2.000 [B] 
O23:1=1.000 [C] 
m.č.107:1=1.000 [D] 
m.č.115:1=1.000 [E] 
m.č.204:1=1.000 [F] 
m.č.216:1=1.000 [G] 
Celkem: A+B+C+D+E+F+G=8.000 [H]</t>
  </si>
  <si>
    <t>R72500028</t>
  </si>
  <si>
    <t>Dětský přebalovací pult s hygienickou pdoložkou 700x500 mm instalace na pracovní desku, veřejné prostory D + M Specifikace viz O21</t>
  </si>
  <si>
    <t>Dětský přebalovací pult s hygienickou pdoložkou 700x500 mm instalace na pracovní desku, veřejné prostory  
D + M  
Specifikace viz O21</t>
  </si>
  <si>
    <t>R72500031</t>
  </si>
  <si>
    <t>Umyvadlo sanitární bílé, pro instalaci na stěnu, s otvoru pro baterii 600x400 mm, sifon trubkový chrom D + M Specifikace viz O22</t>
  </si>
  <si>
    <t>Umyvadlo sanitární bílé, pro instalaci na stěnu, s otvoru pro baterii 600x400 mm, sifon trubkový chrom  
D + M  
Specifikace viz O22</t>
  </si>
  <si>
    <t>O22:2=2.000 [A] 
O23:1=1.000 [B] 
m.č. 107:1=1.000 [C] 
m.č. 115:1=1.000 [D] 
m.č.204:1=1.000 [E] 
m.č.216:1=1.000 [F] 
Celkem: A+B+C+D+E+F=7.000 [G]</t>
  </si>
  <si>
    <t>R72500032</t>
  </si>
  <si>
    <t>Sprchová vanička nízká zapuštěná, 900x900 mm, smalt, sifon + odtok D + M Specifikace viz O22</t>
  </si>
  <si>
    <t>Sprchová vanička nízká zapuštěná, 900x900 mm, smalt, sifon + odtok  
D + M  
Specifikace viz O22</t>
  </si>
  <si>
    <t>O22:2=2.000 [A] 
O23:1=1.000 [B] 
m.č.204:1=1.000 [C] 
m.č.216:1=1.000 [D] 
Celkem: A+B+C+D=5.000 [E]</t>
  </si>
  <si>
    <t>R72500033</t>
  </si>
  <si>
    <t>Sprchová zástěna dvoudílná rohová s dveřmi, bezpečnostní sklo 6 mm, chrom satin D + M Specifikace viz O22</t>
  </si>
  <si>
    <t>Sprchová zástěna dvoudílná rohová s dveřmi, bezpečnostní sklo 6 mm, chrom satin  
D + M  
Specifikace viz O22</t>
  </si>
  <si>
    <t>O22:2=2.000 [A] 
m.č.204:1=1.000 [B] 
Celkem: A+B=3.000 [C]</t>
  </si>
  <si>
    <t>R72500034</t>
  </si>
  <si>
    <t>Baterie sprchová chrom + hadice 1,25 + ruční sprcha 3 proudy, držák D + M Specifikace viz O22</t>
  </si>
  <si>
    <t>Baterie sprchová chrom + hadice 1,25 + ruční sprcha 3 proudy, držák  
D + M  
Specifikace viz O22</t>
  </si>
  <si>
    <t>R72500036</t>
  </si>
  <si>
    <t>Sprchová zástěna jednodílná s dveřmi, bezpečnostní sklo 6 mm, chrom satin D + M Specifikace viz O23</t>
  </si>
  <si>
    <t>Sprchová zástěna jednodílná s dveřmi, bezpečnostní sklo 6 mm, chrom satin  
D + M  
Specifikace viz O23</t>
  </si>
  <si>
    <t>O23:1=1.000 [A] 
m.č. 216:1=1.000 [B] 
Celkem: A+B=2.000 [C]</t>
  </si>
  <si>
    <t>R72500037</t>
  </si>
  <si>
    <t>Klozet kombi nádrž bezokrajový bílý + sedátko s poklopem plastové bílé nerez pant s armaturou odpad vodorov D + M Specifikace viz O23</t>
  </si>
  <si>
    <t>Klozet kombi nádrž bezokrajový bílý + sedátko s poklopem plastové bílé nerez pant  
s armaturou odpad vodorov D + M  
Specifikace viz O23</t>
  </si>
  <si>
    <t>O23:1=1.000 [A]</t>
  </si>
  <si>
    <t>R72500038</t>
  </si>
  <si>
    <t>Výlevka závěsná s plastovou mřížkou D + M</t>
  </si>
  <si>
    <t>R72500039</t>
  </si>
  <si>
    <t>Dvířka instalační 300x300 mm</t>
  </si>
  <si>
    <t>R72500040</t>
  </si>
  <si>
    <t>Dvířka instalační 150x300 mm kanalizační stopačky</t>
  </si>
  <si>
    <t>R72500041</t>
  </si>
  <si>
    <t>Sifon pračkový, D 40/50 mm, podomítkový, pochromovaný výtokový ventil 1/2 "</t>
  </si>
  <si>
    <t>R72500042</t>
  </si>
  <si>
    <t>Ventil pojistný TE 1847 DN 20</t>
  </si>
  <si>
    <t>R72500043</t>
  </si>
  <si>
    <t>Termostatický směšovací ventil skupinový</t>
  </si>
  <si>
    <t>R72500044</t>
  </si>
  <si>
    <t>Montáž ohřívačů, ostatní typy 120 l</t>
  </si>
  <si>
    <t>R72500045</t>
  </si>
  <si>
    <t>Zásobníkový ohřívač vody 120 l , vytápěný kotlem ÚT</t>
  </si>
  <si>
    <t>R72500046</t>
  </si>
  <si>
    <t>Montáž ohřívačů, ostatní typy 160 l</t>
  </si>
  <si>
    <t>R72500047</t>
  </si>
  <si>
    <t>Zásobníkový ohřívač vody 160 l , vytápěný kotlem ÚT</t>
  </si>
  <si>
    <t>R72500048</t>
  </si>
  <si>
    <t>El.zásobníkový ohřívač vody 5l, pod umyvadlo, uzávěr,bezp.armatura</t>
  </si>
  <si>
    <t>R72500049</t>
  </si>
  <si>
    <t>Cirkulační čerpadlo</t>
  </si>
  <si>
    <t>R72500050</t>
  </si>
  <si>
    <t>Nálevka se sifonem PP , DN 32</t>
  </si>
  <si>
    <t>725210821</t>
  </si>
  <si>
    <t>Demontáž umyvadel bez výtokových armatur umyvadel</t>
  </si>
  <si>
    <t>725130811</t>
  </si>
  <si>
    <t>Demontáž pisoárových stání s nádrží jednodílných</t>
  </si>
  <si>
    <t>725110811</t>
  </si>
  <si>
    <t>Demontáž klozetů splachovacích s nádrží nebo tlakovým splachovačem</t>
  </si>
  <si>
    <t>725220842</t>
  </si>
  <si>
    <t>Demontáž van ocelových volně stojících</t>
  </si>
  <si>
    <t>725820801</t>
  </si>
  <si>
    <t>Demontáž baterií nástěnných do G 3/4</t>
  </si>
  <si>
    <t>725530823</t>
  </si>
  <si>
    <t>Demontáž elektrických zásobníkových ohřívačů vody tlakových od 50 do 200 l</t>
  </si>
  <si>
    <t>R72500057</t>
  </si>
  <si>
    <t>Baterie nástěnná chromová-výlevka, včetně dodávky pákové baterie</t>
  </si>
  <si>
    <t>R72500058</t>
  </si>
  <si>
    <t>Madlo s měkkou zádovou opěrkou nerez brus 500mm D + M Specifikace viz O20</t>
  </si>
  <si>
    <t>Madlo s měkkou zádovou opěrkou nerez brus 500mm  
D + M  
Specifikace viz O20</t>
  </si>
  <si>
    <t>998725202</t>
  </si>
  <si>
    <t>Přesun hmot pro zařizovací předměty stanovený procentní sazbou (%) z ceny vodorovná dopravní vzdálenost do 50 m v objektech výšky přes 6 do 12 m</t>
  </si>
  <si>
    <t>726</t>
  </si>
  <si>
    <t>Zdravotechnika - předstěnové instalace</t>
  </si>
  <si>
    <t>R72600001</t>
  </si>
  <si>
    <t>Modul-WC h 112 cm, ovládací dvojtlačítko Sigma 30 chrom D+M</t>
  </si>
  <si>
    <t>R72600002</t>
  </si>
  <si>
    <t>Modul pro výlevku D+M</t>
  </si>
  <si>
    <t>998726212</t>
  </si>
  <si>
    <t>Přesun hmot pro instalační prefabrikáty stanovený procentní sazbou (%) z ceny vodorovná dopravní vzdálenost do 50 m v objektech výšky přes 6 do 12 m</t>
  </si>
  <si>
    <t>ROST20001</t>
  </si>
  <si>
    <t>Revize PZ</t>
  </si>
  <si>
    <t>ROST20002</t>
  </si>
  <si>
    <t>Revize - uvedení OPZ - plyn do provozu</t>
  </si>
  <si>
    <t>ROST40001</t>
  </si>
  <si>
    <t>Přeložka kabelů před budovou v chodníku</t>
  </si>
  <si>
    <t>1=1.000 [A]</t>
  </si>
  <si>
    <t xml:space="preserve">  E.2. 7</t>
  </si>
  <si>
    <t>Zařízení pro vytápění staveb SO-101</t>
  </si>
  <si>
    <t>E.2. 7</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</si>
  <si>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</si>
  <si>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</si>
  <si>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</si>
  <si>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R71310001</t>
  </si>
  <si>
    <t>Tepelná izolace potrubí z pěnového polyetylenu laminovaná zesílenou hliníkovou fólií, tl. 15 x 13 mm</t>
  </si>
  <si>
    <t>R71310002</t>
  </si>
  <si>
    <t>Tepelná izolace potrubí z pěnového polyetylenu laminovaná zesílenou hliníkovou fólií, tl. 18 x 20 mm</t>
  </si>
  <si>
    <t>R71310003</t>
  </si>
  <si>
    <t>Tepelná izolace potrubí z pěnového polyetylenu laminovaná zesílenou hliníkovou fólií, tl. 22 x 20 mm</t>
  </si>
  <si>
    <t>R71310004</t>
  </si>
  <si>
    <t>Tepelná izolace potrubí z pěnového polyetylenu laminovaná zesílenou hliníkovou fólií, tl. 28 x 25 mm</t>
  </si>
  <si>
    <t>R71310005</t>
  </si>
  <si>
    <t>Kašírovaná potrubní izolační pouzdra z minerální vlny a hliníkovou fólií na povrchu, 35 x 40 mm</t>
  </si>
  <si>
    <t>731</t>
  </si>
  <si>
    <t>Ústřední vytápění - kotelny</t>
  </si>
  <si>
    <t>731244491</t>
  </si>
  <si>
    <t>Kotle ocelové teplovodní plynové závěsné kondenzační montáž kotlů kondenzačních ostatních typů o výkonu do 14 kW</t>
  </si>
  <si>
    <t>731244494</t>
  </si>
  <si>
    <t>Kotle ocelové teplovodní plynové závěsné kondenzační montáž kotlů kondenzačních ostatních typů o výkonu přes 28 do 50 kW</t>
  </si>
  <si>
    <t>R73100001</t>
  </si>
  <si>
    <t>Závěsný plynový kondenzační kotel 14 kW pro nízkoteplotní vytápěcí systémy a ohřev pitné vody, s teplotou přívodu do 90°C a povoleným provozním tlakem 0,3 MPa.</t>
  </si>
  <si>
    <t>Závěsný plynový kondenzační kotel 14 kW pro nízkoteplotní vytápěcí systémy a ohřev pitné vody, s teplotou přívodu do 90°C a povoleným provozním tlakem 0,3 MPa. Modulovaný hořák s extrémně nízkými hodnotami škodlivin a nízkou hlučností. Vysokovýkonný výměník tepla ze slitiny hliníku s křemíkem s unikátní konstrukcí umožňující jednoduchou a rychlou údržbu, modulované čerpadlo pro dosažení maximální efektivnosti při kondenzaci (normovaný stupen využití do 110%). Přívod spalovacího vzduchu nezávislý na prostoru kotelny. Kotel kompletně smontovaný včetně veškeré vnitřní elektroinstalace. Při instalaci s hydraulickým oddelovačem montovat na výstup otopné vody priloženou clonu.</t>
  </si>
  <si>
    <t>R73100002</t>
  </si>
  <si>
    <t>Stacionární ohřívač vody k montáži pod kotel. Jmenovitý objem 115 l, Trvalý výkon při 80/60 °C, ohřev 10/45 °C - 29 až 710 l/hod</t>
  </si>
  <si>
    <t>R73100003</t>
  </si>
  <si>
    <t>Závěsný plynový kondenzační kotel 32 kW pro nízkoteplotní vytápěcí systémy a ohřev pitné vody, s teplotou přívodu do 90°C a povoleným provozním tlakem 0,3 MPa.</t>
  </si>
  <si>
    <t>Závěsný plynový kondenzační kotel 32 kW pro nízkoteplotní vytápěcí systémy a ohřev pitné vody, s teplotou přívodu do 90°C a povoleným provozním tlakem 0,3 MPa. Modulovaný hořák s extrémně nízkými hodnotami škodlivin a nízkou hlučností. Vysokovýkonný výměník tepla ze slitiny hliníku s křemíkem s unikátní konstrukcí umožňující jednoduchou a rychlou údržbu, modulované čerpadlo pro dosažení maximální efektivnosti při kondenzaci (normovaný stupen využití do 110%). Přívod spalovacího vzduchu nezávislý na prostoru kotelny. Kotel kompletně smontovaný včetně veškeré vnitřní elektroinstalace. Při instalaci s hydraulickým oddelovačem montovat na výstup otopné vody priloženou clonu.</t>
  </si>
  <si>
    <t>R73100004</t>
  </si>
  <si>
    <t>Regulátor řízený vnější / interiérovou teplotou s časovým programem pro vytápění a ohřev vody s vnejším snímačem. včetně vnějšího snímače a nástěnného držáku</t>
  </si>
  <si>
    <t>R73100005</t>
  </si>
  <si>
    <t>Rozšiřující modul pro řízení kaskády až 4 kotlů s modulovanými hořáky, jednoho směšovaného a jednoho přímého okruhu dle zadané konfigurace. Modul musí být použi</t>
  </si>
  <si>
    <t>Rozšiřující modul pro řízení kaskády až 4 kotlů s modulovanými hořáky, jednoho směšovaného a jednoho přímého okruhu dle zadané konfigurace. Modul musí být použit u všech instalací, které používají hydraulický oddělovač nebo akumulátor tepla pro více zdrojů. Součástí dodávky modulu je snímač teploty v hydraulickém oddělovači a snímač výstupní teploty směšovače.</t>
  </si>
  <si>
    <t>R73100006</t>
  </si>
  <si>
    <t>Rozšiřující modul směšovače jako doplňkový modul k řízení jednoho okruhu se směšovačem, se snímačem teploty okruhu</t>
  </si>
  <si>
    <t>R73100007</t>
  </si>
  <si>
    <t>Kabeláž MaR pro připojení vnějšího čidla teploty a prostorového termostatu</t>
  </si>
  <si>
    <t>R73100008</t>
  </si>
  <si>
    <t>Modul pro zabudování do zařízení s integrovaným rozhraním LAN a WLAN pro připojení topného systému na počítačovou síť. Obsahuje: komunikační modul, připojovací</t>
  </si>
  <si>
    <t>Modul pro zabudování do zařízení s integrovaným rozhraním LAN a WLAN pro připojení topného systému na počítačovou síť. Obsahuje: komunikační modul, připojovací kabel, návod k montáži a obsluze, síťový kabel</t>
  </si>
  <si>
    <t>R73100009</t>
  </si>
  <si>
    <t>Stacionární ohřívač vody nepřímo ohřívaný. Jmenovitý objem 160 l, Trvalý výkon při 80/60 °C, ohřev 10/45 °C - 29 až 710 l/hod</t>
  </si>
  <si>
    <t>R73100010</t>
  </si>
  <si>
    <t>Kaskáda a kouřovod - Koncentrická trubka s hrdlem; 0,25m; DN 80 /125 mm</t>
  </si>
  <si>
    <t>R73100011</t>
  </si>
  <si>
    <t>Kaskáda a kouřovod - Revizní T-kus s měřícím otvorem reduk.; (na DN 125/180 mm), DN 80/125</t>
  </si>
  <si>
    <t>R73100012</t>
  </si>
  <si>
    <t>Kaskáda a kouřovod - Koncentrický trubkový díl s 87° odbočkou 80/125 - 1m; DN 125/180 mm</t>
  </si>
  <si>
    <t>R73100013</t>
  </si>
  <si>
    <t>Kaskáda a kouřovod - Revizní T-kus s odtokem; DN 125/180 mm</t>
  </si>
  <si>
    <t>R73100014</t>
  </si>
  <si>
    <t>Kaskáda a kouřovod - Sifon Long John (pro přetlak) vývod 40 mm</t>
  </si>
  <si>
    <t>R73100015</t>
  </si>
  <si>
    <t>Kaskáda a kouřovod - Hadice pro odvod kondenzátu</t>
  </si>
  <si>
    <t>R73100016</t>
  </si>
  <si>
    <t>Kaskáda a kouřovod - Trubka s hrdlem; 0,25 m; DN 125/180 mm</t>
  </si>
  <si>
    <t>R73100017</t>
  </si>
  <si>
    <t>Kaskáda a kouřovod - Revizní koleno 87°; DN 125/180 mm</t>
  </si>
  <si>
    <t>R73100018</t>
  </si>
  <si>
    <t>Komín - Patní koleno 87°; DN 125/180 mm</t>
  </si>
  <si>
    <t>R73100019</t>
  </si>
  <si>
    <t>Komín - Trubka s hrdlem; 1 m; DN 125/180 mm</t>
  </si>
  <si>
    <t>R73100020</t>
  </si>
  <si>
    <t>Komín - Trubka s hrdlem; 0,5 m; DN 125/180 mm</t>
  </si>
  <si>
    <t>R73100021</t>
  </si>
  <si>
    <t>Komín - Komínová plast. hlavice (komplet), černá; DN 125 mm</t>
  </si>
  <si>
    <t>R73100022</t>
  </si>
  <si>
    <t>Montáž odkouření</t>
  </si>
  <si>
    <t>R73100023</t>
  </si>
  <si>
    <t>Doprava komponentů pro spalinovou cestu</t>
  </si>
  <si>
    <t>R73100024</t>
  </si>
  <si>
    <t>Revize spalinové cesty</t>
  </si>
  <si>
    <t>R73100025</t>
  </si>
  <si>
    <t>Spalinová cesta - Koncentrický spalinovod C33x pro svislé vedení šikmou střechou. Obsahuje: trubku pro svislý přechod střechou, z polypropylenu, upevňovací třme</t>
  </si>
  <si>
    <t>Spalinová cesta - Koncentrický spalinovod C33x pro svislé vedení šikmou střechou. Obsahuje: trubku pro svislý přechod střechou, z polypropylenu, upevňovací třmen s objímkou. DN 80/125 mm. Délka 1200-1700 mm.</t>
  </si>
  <si>
    <t>R73100026</t>
  </si>
  <si>
    <t>Spalinová cesta - Střešní deska pro šikmou střechu se sklonem 25 AŽ 45°, s adaptérem pro trubku na svislý průchod střechou. DN 125</t>
  </si>
  <si>
    <t>R73100027</t>
  </si>
  <si>
    <t>Spalinová cesta - Koncentrická trubka bílá, montáž zasunutím. DN 80/125 mm. Délka 2000 mm.</t>
  </si>
  <si>
    <t>R73100028</t>
  </si>
  <si>
    <t>Spalinová cesta - Koncentrická trubka bílá, montáž zasunutím. DN 80/125 mm. Délka 1000 mm.</t>
  </si>
  <si>
    <t>R73100029</t>
  </si>
  <si>
    <t>Spalinová cesta - Koncentrická trubka revizní, bílá, montáž zasunutím. DN 80/125 mm. Délka 250 mm.</t>
  </si>
  <si>
    <t>R73100030</t>
  </si>
  <si>
    <t>Spalinová cesta - Redukce pro vedení spalin koncentrická z polypropylenu, bílá, montáž zasunutím DN 60/100 na DN 80/125.</t>
  </si>
  <si>
    <t>R73100031</t>
  </si>
  <si>
    <t>R73100032</t>
  </si>
  <si>
    <t>R73100033</t>
  </si>
  <si>
    <t>R73100034</t>
  </si>
  <si>
    <t>Prohlídka komínovou kamerou celého kouřovodu</t>
  </si>
  <si>
    <t>R73100035</t>
  </si>
  <si>
    <t>Frézování komínu s ochraným pouzdrem do pr. 200 mm vč. přesunu, likvida odpadu a dopravy</t>
  </si>
  <si>
    <t>R73100036</t>
  </si>
  <si>
    <t>Čištění komínu na pevná paliva</t>
  </si>
  <si>
    <t>R73100038</t>
  </si>
  <si>
    <t>Komín - Komínová plast. hlavice (komplet), černá; DN 125 mm s ucpávkou průduchu pro zrušené průduchy</t>
  </si>
  <si>
    <t>998731202</t>
  </si>
  <si>
    <t>Přesun hmot pro kotelny stanovený procentní sazbou (%) z ceny vodorovná dopravní vzdálenost do 50 m v objektech výšky přes 6 do 12 m</t>
  </si>
  <si>
    <t>732</t>
  </si>
  <si>
    <t>Ústřední vytápění - strojovny</t>
  </si>
  <si>
    <t>732199100</t>
  </si>
  <si>
    <t>Montáž štítků orientačních</t>
  </si>
  <si>
    <t>732429212</t>
  </si>
  <si>
    <t>Čerpadla teplovodní montáž čerpadel (do potrubí) ostatních typů mokroběžných závitových DN 25</t>
  </si>
  <si>
    <t>735-34512</t>
  </si>
  <si>
    <t>tabulka bezpečnostní s tiskem 2 barvy A7 105x74mm</t>
  </si>
  <si>
    <t>R7320001</t>
  </si>
  <si>
    <t>Montáž Kombi rozdělovače</t>
  </si>
  <si>
    <t>R7320002</t>
  </si>
  <si>
    <t>RS KOMBI rozdělovač, MODUL 120, PN 6, Tmax=105°C, l=2250mm, m=51,5kg</t>
  </si>
  <si>
    <t>R7320003</t>
  </si>
  <si>
    <t>Tepelná PUR izolace M 120, m=0,4kg</t>
  </si>
  <si>
    <t>R7320004</t>
  </si>
  <si>
    <t>Stavitelný stojan 80/150,l=420-670, m=7,0kg</t>
  </si>
  <si>
    <t>R7320005</t>
  </si>
  <si>
    <t>Úpravna vody - Mechanický předfiltr CPF4, napojení 3“</t>
  </si>
  <si>
    <t>R7320006</t>
  </si>
  <si>
    <t>Úpravna vody - Systémový oddělovač K 20, napojení 3", oddělení pitné vody od uzavřeného sys. dle DIN EN 1717, tlaková ztráta až 1 bar</t>
  </si>
  <si>
    <t>R7320007</t>
  </si>
  <si>
    <t>Úpravna vody - Odsolovací filtr Aquaclear V-835, napojení 1“, zařízení ve složení: 1 x sklolaminátová láhev s podstavcem 1 x vnitřní rozdělovací systém 1 x 25 l</t>
  </si>
  <si>
    <t>Úpravna vody - Odsolovací filtr Aquaclear V-835, napojení 1“, zařízení ve složení: 1 x sklolaminátová láhev s podstavcem 1 x vnitřní rozdělovací systém 1 x 25 l filtrační hmoty</t>
  </si>
  <si>
    <t>R7320008</t>
  </si>
  <si>
    <t>Úpravna vody - Napojovací sestava pro částečnou demineralizaci, obsahuje potřebné uzavírací ventily, obtok s membránovým ventilem a nerezové napojovací hadice</t>
  </si>
  <si>
    <t>R7320009</t>
  </si>
  <si>
    <t>Úpravna vody - Měřič vodivosti Resilite</t>
  </si>
  <si>
    <t>R7320010</t>
  </si>
  <si>
    <t>Úpravna vody - Dávkovací čerpadlo Jesco LD 10, proporcionální dávkování Čerpadlo umístěno na vodoměru ve složení: - vodoměr 3/4“ - sací a výtlačné armatury - vs</t>
  </si>
  <si>
    <t>Úpravna vody - Dávkovací čerpadlo Jesco LD 10, proporcionální dávkování Čerpadlo umístěno na vodoměru ve složení: - vodoměr 3/4“ - sací a výtlačné armatury - vstřikovač - kontrola vyprázdnění</t>
  </si>
  <si>
    <t>R7320011</t>
  </si>
  <si>
    <t>Úpravna vody - Zásobní nádrž 50 l pro dávkovací čerpadlo</t>
  </si>
  <si>
    <t>R7320012</t>
  </si>
  <si>
    <t>Úpravna vody - Chemie na prvotní spuštění 20 kg Korrodex 332, inhibitor koroze, balení 20 kg</t>
  </si>
  <si>
    <t>bal.</t>
  </si>
  <si>
    <t>R7320013</t>
  </si>
  <si>
    <t>OČ 1 Čerpadlo Yonos PICO 25/1-8, 1,04 m3/hod, 5 m, 230 V, 75 W</t>
  </si>
  <si>
    <t>R7320014</t>
  </si>
  <si>
    <t>OČ 2 Čerpadlo Yonos MAXO 25/0,5-10 PN10, 0,856 m3/hod, 6 m, 230 V, 190 W</t>
  </si>
  <si>
    <t>R7320015</t>
  </si>
  <si>
    <t>OČ 3 Čerpadlo Yonos PICO 25/1-6, 0,86 m3/hod, 3 m, 230 V, 40 W</t>
  </si>
  <si>
    <t>998732202</t>
  </si>
  <si>
    <t>Přesun hmot pro strojovny stanovený procentní sazbou (%) z ceny vodorovná dopravní vzdálenost do 50 m v objektech výšky přes 6 do 12 m</t>
  </si>
  <si>
    <t>733</t>
  </si>
  <si>
    <t>Ústřední vytápění - rozvodné potrubí</t>
  </si>
  <si>
    <t>733223102</t>
  </si>
  <si>
    <t>Potrubí z trubek měděných tvrdých spojovaných měkkým pájením O 15/1</t>
  </si>
  <si>
    <t>733223103</t>
  </si>
  <si>
    <t>Potrubí z trubek měděných tvrdých spojovaných měkkým pájením O 18/1</t>
  </si>
  <si>
    <t>733223104</t>
  </si>
  <si>
    <t>Potrubí z trubek měděných tvrdých spojovaných měkkým pájením O 22/1</t>
  </si>
  <si>
    <t>733223105</t>
  </si>
  <si>
    <t>Potrubí z trubek měděných tvrdých spojovaných měkkým pájením O 28/1,5</t>
  </si>
  <si>
    <t>733223106</t>
  </si>
  <si>
    <t>Potrubí z trubek měděných tvrdých spojovaných měkkým pájením O 35/1,5</t>
  </si>
  <si>
    <t>733223108</t>
  </si>
  <si>
    <t>Potrubí z trubek měděných tvrdých spojovaných měkkým pájením O 54/2</t>
  </si>
  <si>
    <t>733224222</t>
  </si>
  <si>
    <t>Potrubí z trubek měděných Příplatek k cenám za zhotovení přípojky z trubek měděných O 15/1</t>
  </si>
  <si>
    <t>733291101</t>
  </si>
  <si>
    <t>Zkoušky těsnosti potrubí z trubek měděných O do 35/1,5</t>
  </si>
  <si>
    <t>733291102</t>
  </si>
  <si>
    <t>Zkoušky těsnosti potrubí z trubek měděných O přes 35/1,5 do 64/2,0</t>
  </si>
  <si>
    <t>R73300001</t>
  </si>
  <si>
    <t>Proplach potrubí 2x</t>
  </si>
  <si>
    <t>R73310001</t>
  </si>
  <si>
    <t>Předizolované měděné trubky - Propojovací potrubí Cu v izolaci 6,35/15,88 mm, 13 m</t>
  </si>
  <si>
    <t>R73310002</t>
  </si>
  <si>
    <t>Předizolované měděné trubky - Propojovací potrubí Cu v izolaci 6,35/15,88 mm, 10 m</t>
  </si>
  <si>
    <t>R73310003</t>
  </si>
  <si>
    <t>Předizolované měděné trubky - Propojovací potrubí Cu v izolaci 6,35/12,7 mm, 25 m</t>
  </si>
  <si>
    <t>R73310004</t>
  </si>
  <si>
    <t>Montáž potrubí z předizolovaných měděných trubek pro klimatizaci</t>
  </si>
  <si>
    <t>998733202</t>
  </si>
  <si>
    <t>Přesun hmot pro rozvody potrubí stanovený procentní sazbou z ceny vodorovná dopravní vzdálenost do 50 m v objektech výšky přes 6 do 12 m</t>
  </si>
  <si>
    <t>734209105</t>
  </si>
  <si>
    <t>Montáž závitových armatur s 1 závitem G 1 (DN 25)</t>
  </si>
  <si>
    <t>734209113</t>
  </si>
  <si>
    <t>Montáž závitových armatur se 2 závity G 1/2 (DN 15)</t>
  </si>
  <si>
    <t>734209114</t>
  </si>
  <si>
    <t>Montáž závitových armatur se 2 závity G 3/4 (DN 20)</t>
  </si>
  <si>
    <t>734209115</t>
  </si>
  <si>
    <t>Montáž závitových armatur se 2 závity G 1 (DN 25)</t>
  </si>
  <si>
    <t>734209116</t>
  </si>
  <si>
    <t>Montáž závitových armatur se 2 závity G 5/4 (DN 32)</t>
  </si>
  <si>
    <t>734209123</t>
  </si>
  <si>
    <t>Montáž závitových armatur se 3 závity G 1/2 (DN 15)</t>
  </si>
  <si>
    <t>734211120</t>
  </si>
  <si>
    <t>Ventily odvzdušňovací závitové automatické PN 14 do 120°C G 1/2</t>
  </si>
  <si>
    <t>734221536</t>
  </si>
  <si>
    <t>Ventily regulační závitové termostatické, bez hlavice ovládání PN 16 do 110°C rohové dvouregulační G 1/2</t>
  </si>
  <si>
    <t>734221682</t>
  </si>
  <si>
    <t>Ventily regulační závitové hlavice termostatické, pro ovládání ventilů PN 10 do 110°C kapalinové otopných těles VK</t>
  </si>
  <si>
    <t>734242414</t>
  </si>
  <si>
    <t>Ventily zpětné závitové PN 16 do 110°C přímé G 1</t>
  </si>
  <si>
    <t>734242415</t>
  </si>
  <si>
    <t>Ventily zpětné závitové PN 16 do 110°C přímé G 5/4</t>
  </si>
  <si>
    <t>734261402</t>
  </si>
  <si>
    <t>Šroubení připojovací armatury radiátorů VK PN 10 do 110°C, regulační uzavíratelné rohové G 1/2 x 18</t>
  </si>
  <si>
    <t>734261417</t>
  </si>
  <si>
    <t>Šroubení regulační radiátorové rohové s vypouštěním G 1/2</t>
  </si>
  <si>
    <t>734291123</t>
  </si>
  <si>
    <t>Ostatní armatury kohouty plnicí a vypouštěcí PN 10 do 90°C G 1/2</t>
  </si>
  <si>
    <t>734292715</t>
  </si>
  <si>
    <t>Ostatní armatury kulové kohouty PN 42 do 185°C přímé vnitřní závit G 1</t>
  </si>
  <si>
    <t>734292716</t>
  </si>
  <si>
    <t>Ostatní armatury kulové kohouty PN 42 do 185°C přímé vnitřní závit G 1 1/4</t>
  </si>
  <si>
    <t>734292718</t>
  </si>
  <si>
    <t>Ostatní armatury kulové kohouty PN 42 do 185°C přímé vnitřní závit G 2</t>
  </si>
  <si>
    <t>734421101</t>
  </si>
  <si>
    <t>Tlakoměry s pevným stonkem a zpětnou klapkou spodní připojení (radiální) tlaku 0–16 bar průměru 50 mm</t>
  </si>
  <si>
    <t>734424912</t>
  </si>
  <si>
    <t>Příslušenství tlakoměrů kohouty čepové s nátrubkovou přípojkou PN 25 do 50°C M 20 x 1,5</t>
  </si>
  <si>
    <t>734494214</t>
  </si>
  <si>
    <t>Měřicí armatury návarky s trubkovým závitem G 3/4</t>
  </si>
  <si>
    <t>734291275</t>
  </si>
  <si>
    <t>Ostatní armatury filtry závitové PN 30 do 110°C přímé s vnitřními závity a integrovaným magnetem G 1 1/4</t>
  </si>
  <si>
    <t>734291273</t>
  </si>
  <si>
    <t>Ostatní armatury filtry závitové PN 30 do 110°C přímé s vnitřními závity a integrovaným magnetem G 3/4</t>
  </si>
  <si>
    <t>734291274</t>
  </si>
  <si>
    <t>Ostatní armatury filtry závitové PN 30 do 110°C přímé s vnitřními závity a integrovaným magnetem G 1</t>
  </si>
  <si>
    <t>R73400005</t>
  </si>
  <si>
    <t>Montáž měřiče tepla.</t>
  </si>
  <si>
    <t>R73400006</t>
  </si>
  <si>
    <t>Ultrazvukový subkompaktní měřič energie tepla a chladu Sharky 774. Jmenovitý průotok 2,5 m3/hod. Ve standardu je vybaven radiovou komunikací v pásmu 868 MHz pod</t>
  </si>
  <si>
    <t>Ultrazvukový subkompaktní měřič energie tepla a chladu Sharky 774. Jmenovitý průotok 2,5 m3/hod. Ve standardu je vybaven radiovou komunikací v pásmu 868 MHz podle standardu Wireless M-Bus/ OMS. Součástí soupravy měřiče je průtokoměr, kalorimetrické počítadlo, pár odporových teploměrů, kulový kouhout s jímkou, pár šroubení a pár těsnění. Standardně zobrazovaná jednotka kWh. Standardně jsou měřiče určeny pro instalaci na zpátečku, nastavení pro instalaci do přívodu je nutno specifikovat v objednávce.</t>
  </si>
  <si>
    <t>R73400007</t>
  </si>
  <si>
    <t>Termostatická hlavice B pro veřejné prostory - Zabezpečené provedení termostatické hlavice B je určeno pro individuální regulaci teploty ve veřejně přístupných</t>
  </si>
  <si>
    <t>Termostatická hlavice B pro veřejné prostory - Zabezpečené provedení termostatické hlavice B je určeno pro individuální regulaci teploty ve veřejně přístupných prostorách, Ochrana proti krádeži. Plynule variabilní nastavení teploty speciálním klíčem bez demontáže krytu hlavice.</t>
  </si>
  <si>
    <t>R73400008</t>
  </si>
  <si>
    <t>Radiátorové šroubení VHS rohové, s integrovaným, přednastavitelným ventilem, s možností uzavření a vypuštění připojovací rozteč 50 mm; přívod je u hlavice, DN 1</t>
  </si>
  <si>
    <t>Radiátorové šroubení VHS rohové, s integrovaným, přednastavitelným ventilem, s možností uzavření a vypuštění připojovací rozteč 50 mm; přívod je u hlavice, DN 15</t>
  </si>
  <si>
    <t>R73400009</t>
  </si>
  <si>
    <t>Kryt ventilu VHS, rohový, barva bílá, válcového tvaru (k otopným žebříkům)</t>
  </si>
  <si>
    <t>R73400010</t>
  </si>
  <si>
    <t>Termomanometr, 20-120 C, 0 až 0.4 MPa</t>
  </si>
  <si>
    <t>998734202</t>
  </si>
  <si>
    <t>Přesun hmot pro armatury stanovený procentní sazbou (%) z ceny vodorovná dopravní vzdálenost do 50 m v objektech výšky přes 6 do 12 m</t>
  </si>
  <si>
    <t>735151151</t>
  </si>
  <si>
    <t>Otopná tělesa panelová jednodesková PN 1,0 MPa, T do 110°C bez přídavné přestupní plochy výšky tělesa 500 mm stavební délky / výkonu 400 mm / 206 W</t>
  </si>
  <si>
    <t>735151479</t>
  </si>
  <si>
    <t>Otopná tělesa panelová dvoudesková PN 1,0 MPa, T do 110°C s jednou přídavnou přestupní plochou výšky tělesa 600 mm stavební délky / výkonu 1200 mm / 1546 W</t>
  </si>
  <si>
    <t>735151578</t>
  </si>
  <si>
    <t>Otopná tělesa panelová dvoudesková PN 1,0 MPa, T do 110°C se dvěma přídavnými přestupními plochami výšky tělesa 600 mm stavební délky / výkonu 1100 mm / 1847 W</t>
  </si>
  <si>
    <t>735151675</t>
  </si>
  <si>
    <t>Otopná tělesa panelová třídesková PN 1,0 MPa, T do 110°C se třemi přídavnými přestupními plochami výšky tělesa 600 mm stavební délky / výkonu 800 mm / 1925 W</t>
  </si>
  <si>
    <t>735151677</t>
  </si>
  <si>
    <t>Otopná tělesa panelová třídesková PN 1,0 MPa, T do 110°C se třemi přídavnými přestupními plochami výšky tělesa 600 mm stavební délky / výkonu 1000 mm / 2406 W</t>
  </si>
  <si>
    <t>735151678</t>
  </si>
  <si>
    <t>Otopná tělesa panelová třídesková PN 1,0 MPa, T do 110°C se třemi přídavnými přestupními plochami výšky tělesa 600 mm stavební délky / výkonu 1100 mm / 2647 W</t>
  </si>
  <si>
    <t>735152271</t>
  </si>
  <si>
    <t>Otopná tělesa panelová VK jednodesková PN 1,0 MPa, T do 110°C s jednou přídavnou přestupní plochou výšky tělesa 600 mm stavební délky / výkonu 400 mm / 401 W</t>
  </si>
  <si>
    <t>735152274</t>
  </si>
  <si>
    <t>Otopná tělesa panelová VK jednodesková PN 1,0 MPa, T do 110°C s jednou přídavnou přestupní plochou výšky tělesa 600 mm stavební délky / výkonu 700 mm / 701 W</t>
  </si>
  <si>
    <t>735152276</t>
  </si>
  <si>
    <t>Otopná tělesa panelová VK jednodesková PN 1,0 MPa, T do 110°C s jednou přídavnou přestupní plochou výšky tělesa 600 mm stavební délky / výkonu 900 mm / 902 W</t>
  </si>
  <si>
    <t>735152476</t>
  </si>
  <si>
    <t>Otopná tělesa panelová VK dvoudesková PN 1,0 MPa, T do 110°C s jednou přídavnou přestupní plochou výšky tělesa 600 mm stavební délky / výkonu 900 mm / 1159 W</t>
  </si>
  <si>
    <t>735152477</t>
  </si>
  <si>
    <t>Otopná tělesa panelová VK dvoudesková PN 1,0 MPa, T do 110°C s jednou přídavnou přestupní plochou výšky tělesa 600 mm stavební délky / výkonu 1000 mm / 1288 W</t>
  </si>
  <si>
    <t>735152478</t>
  </si>
  <si>
    <t>Otopná tělesa panelová VK dvoudesková PN 1,0 MPa, T do 110°C s jednou přídavnou přestupní plochou výšky tělesa 600 mm stavební délky / výkonu 1100 mm / 1417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</si>
  <si>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</si>
  <si>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</si>
  <si>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</si>
  <si>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</si>
  <si>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</si>
  <si>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</si>
  <si>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</si>
  <si>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</si>
  <si>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</si>
  <si>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</si>
  <si>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</si>
  <si>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</si>
  <si>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</si>
  <si>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735152677</t>
  </si>
  <si>
    <t>Otopná tělesa panelová VK třídesková PN 1,0 MPa, T do 110°C se třemi přídavnými přestupními plochami výšky tělesa 600 mm stavební délky / výkonu 1000 mm / 2406</t>
  </si>
  <si>
    <t>Otopná tělesa panelová VK třídesková PN 1,0 MPa, T do 110°C se třemi přídavnými přestupními plochami výšky tělesa 600 mm stavební délky / výkonu 1000 mm / 2406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</si>
  <si>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</si>
  <si>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</si>
  <si>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</si>
  <si>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735152683</t>
  </si>
  <si>
    <t>Otopná tělesa panelová VK třídesková PN 1,0 MPa, T do 110°C se třemi přídavnými přestupními plochami výšky tělesa 600 mm stavební délky / výkonu 2000 mm / 4812</t>
  </si>
  <si>
    <t>Otopná tělesa panelová VK třídesková PN 1,0 MPa, T do 110°C se třemi přídavnými přestupními plochami výšky tělesa 600 mm stavební délky / výkonu 2000 mm / 4812 W</t>
  </si>
  <si>
    <t>735152692</t>
  </si>
  <si>
    <t>Otopná tělesa panelová VK třídesková PN 1,0 MPa, T do 110°C se třemi přídavnými přestupními plochami výšky tělesa 900 mm stavební délky / výkonu 500 mm / 1664 W</t>
  </si>
  <si>
    <t>735164512</t>
  </si>
  <si>
    <t>Otopná tělesa trubková montáž těles na stěnu výšky tělesa přes 1500 mm</t>
  </si>
  <si>
    <t>R73500001</t>
  </si>
  <si>
    <t>Otopné těleso trubkové koupelnové rovné se středovým připojením, 1500x500</t>
  </si>
  <si>
    <t>R73500002</t>
  </si>
  <si>
    <t>Otopné těleso trubkové koupelnové rovné se středovým připojením, 1820x750</t>
  </si>
  <si>
    <t>R73510006</t>
  </si>
  <si>
    <t>Demontáž stávajícího vytápění el. přímotopy, akumulační kamna vč.likvidace a dopravy</t>
  </si>
  <si>
    <t>R735152677.1</t>
  </si>
  <si>
    <t>Otopné těleso panelové VKL třídeskové 3 přídavné přestupní plochy výška/délka 600/1000mm výkon 2406 W</t>
  </si>
  <si>
    <t>R735152683.1</t>
  </si>
  <si>
    <t>Otopné těleso panelové VKL třídeskové 3 přídavné přestupní plochy výška/délka 600/2000mm výkon 4812 W</t>
  </si>
  <si>
    <t>R73610001</t>
  </si>
  <si>
    <t>Venkovní chladící jednotka řady Multi F, typ MU5M40.U44, chladivo R410, nominální chladící výkon Qch = 11,2 kW</t>
  </si>
  <si>
    <t>R73610002</t>
  </si>
  <si>
    <t>Vnitřní nástěnná chladící jednotka řady Standard Plus, typ PC24SQ.NSK, chladivo R 410, nominální chladící výkon Qch = 6,6 kW</t>
  </si>
  <si>
    <t>R73610003</t>
  </si>
  <si>
    <t>Montáž venkovní jednotky včetně přesunu hmot</t>
  </si>
  <si>
    <t>R73610004</t>
  </si>
  <si>
    <t>Montáž vnitřní nástěnné chladící jednotky včetně přesunu hmot</t>
  </si>
  <si>
    <t>R73610005</t>
  </si>
  <si>
    <t>Demontáž a opětovná montáž stávající venkovní a vnitřní nástěnné chladící jednotky včetně přesunu hmot</t>
  </si>
  <si>
    <t>998735202</t>
  </si>
  <si>
    <t>Přesun hmot pro otopná tělesa stanovený procentní sazbou (%) z ceny vodorovná dopravní vzdálenost do 50 m v objektech výšky přes 6 do 12 m</t>
  </si>
  <si>
    <t>ROST00004</t>
  </si>
  <si>
    <t>Napuštění topného systému upravenou vodou, včetně odvzdušnění</t>
  </si>
  <si>
    <t>ROST00005</t>
  </si>
  <si>
    <t>Zaregulování a zprovoznění systému</t>
  </si>
  <si>
    <t>ROST00006</t>
  </si>
  <si>
    <t>Revize kotle, včetně tlakové nádoby</t>
  </si>
  <si>
    <t>ROST00007</t>
  </si>
  <si>
    <t>Revize jako součást uvedení UTZ do provozu</t>
  </si>
  <si>
    <t>Vytápění:3=3.000 [A] 
Chalzení:1=1.000 [B] 
Celkem: A+B=4.000 [C]</t>
  </si>
  <si>
    <t>ROST00008</t>
  </si>
  <si>
    <t>Demontáž stávajícího topného systému</t>
  </si>
  <si>
    <t>ROST00009</t>
  </si>
  <si>
    <t>Topná zkouška</t>
  </si>
  <si>
    <t>ROST10001</t>
  </si>
  <si>
    <t>Chladivo R410</t>
  </si>
  <si>
    <t>ROST10002</t>
  </si>
  <si>
    <t>Zprovoznění systému chlazení</t>
  </si>
  <si>
    <t>ROST10003</t>
  </si>
  <si>
    <t>Revize klimatizace</t>
  </si>
  <si>
    <t>ROST10004</t>
  </si>
  <si>
    <t>Demontáž stávající klimatizace</t>
  </si>
  <si>
    <t>ROST70001</t>
  </si>
  <si>
    <t>Stavební pomocné práce - prostupy, drážky atd. včetně zapravení s fin. povrchem pro UT</t>
  </si>
  <si>
    <t xml:space="preserve">  E.2. 8</t>
  </si>
  <si>
    <t>Zařízení vzduchotechniky SO-101</t>
  </si>
  <si>
    <t>E.2. 8</t>
  </si>
  <si>
    <t>751</t>
  </si>
  <si>
    <t>Vzduchotechnika</t>
  </si>
  <si>
    <t>998751202</t>
  </si>
  <si>
    <t>Přesun hmot pro vzduchotechniku stanovený procentní sazbou (%) z ceny vodorovná dopravní vzdálenost do 50 m v objektech výšky přes 12 do 24 m</t>
  </si>
  <si>
    <t>751-1</t>
  </si>
  <si>
    <t>Zařízení č. 1 - Větrání 1.PP</t>
  </si>
  <si>
    <t>R1.01</t>
  </si>
  <si>
    <t>Odvodní ventilátor diagonální potrubní DN160, Qv=190m3/h, pe=180Pa, P=0,053kW/230V</t>
  </si>
  <si>
    <t>R1.15</t>
  </si>
  <si>
    <t>Tlumič hluku kruhový DN160/600</t>
  </si>
  <si>
    <t>R1.20</t>
  </si>
  <si>
    <t>Samočinná zpětná klapka těsná DN125</t>
  </si>
  <si>
    <t>751322011</t>
  </si>
  <si>
    <t>Montáž talířových ventilů, anemostatů, dýz talířového ventilu, průměru do 100 mm</t>
  </si>
  <si>
    <t>42972205</t>
  </si>
  <si>
    <t>ventil talířový pro přívod vzduchu kovový D 80mm</t>
  </si>
  <si>
    <t>751510041</t>
  </si>
  <si>
    <t>Vzduchotechnické potrubí z pozinkovaného plechu kruhové, trouba spirálně vinutá bez příruby, průměru do 100 mm</t>
  </si>
  <si>
    <t>751510042</t>
  </si>
  <si>
    <t>Vzduchotechnické potrubí z pozinkovaného plechu kruhové, trouba spirálně vinutá bez příruby, průměru přes 100 do 200 mm</t>
  </si>
  <si>
    <t>DN125:24=24.000 [A] 
DN160:1=1.000 [B] 
Celkem: A+B=25.000 [C]</t>
  </si>
  <si>
    <t>R1.90</t>
  </si>
  <si>
    <t>Montážní, spojovací, těsnící a závěsný materiál</t>
  </si>
  <si>
    <t>R751-100001</t>
  </si>
  <si>
    <t>Doprava a vnitrostaveništní přesun hmot</t>
  </si>
  <si>
    <t>R751-100002</t>
  </si>
  <si>
    <t>Zaregulování zařízení</t>
  </si>
  <si>
    <t>R751-100003</t>
  </si>
  <si>
    <t>Komplexní vyzkoušení</t>
  </si>
  <si>
    <t>751-2</t>
  </si>
  <si>
    <t>Zařízení č. 2 - Větrání sociálních zařízení 1.NP a 2.NP</t>
  </si>
  <si>
    <t>R2.01</t>
  </si>
  <si>
    <t>Odvodní ventilátor diagonální potrubní DN160, Qv=260m3/h, pe=170Pa, P=0,053kW/230V</t>
  </si>
  <si>
    <t>R2.02</t>
  </si>
  <si>
    <t>Odvodní ventilátor radiální s filtrem a se zpětnou klapkou, Qv=100m3/h, pe=90Pa, P=0,048kW/230V</t>
  </si>
  <si>
    <t>R2.10</t>
  </si>
  <si>
    <t>stříška černá DN160</t>
  </si>
  <si>
    <t>R2.11</t>
  </si>
  <si>
    <t>stříška černá DN125</t>
  </si>
  <si>
    <t>R2.15</t>
  </si>
  <si>
    <t>R2.20</t>
  </si>
  <si>
    <t>Samočinná zpětná klapka těsná DN160</t>
  </si>
  <si>
    <t>751322012</t>
  </si>
  <si>
    <t>Montáž talířových ventilů, anemostatů, dýz talířového ventilu, průměru přes 100 do 200 mm</t>
  </si>
  <si>
    <t>42972210</t>
  </si>
  <si>
    <t>ventil talířový pro přívod vzduchu kovový D 200mm</t>
  </si>
  <si>
    <t>42972207</t>
  </si>
  <si>
    <t>ventil talířový pro přívod vzduchu kovový D 125mm</t>
  </si>
  <si>
    <t>751537145</t>
  </si>
  <si>
    <t>Montáž potrubí ohebného kruhového izolovaného minerální vatou Al hadice (izolace tepelná i hluková), průměru do 100 mm</t>
  </si>
  <si>
    <t>42981729</t>
  </si>
  <si>
    <t>hadice ohebná z Al s tepelnou a hlukovou izolací 25mm, délka 10m D 102mm</t>
  </si>
  <si>
    <t>751537146</t>
  </si>
  <si>
    <t>Montáž potrubí ohebného kruhového izolovaného minerální vatou Al hadice (izolace tepelná i hluková), průměru přes 100 do 150 mm</t>
  </si>
  <si>
    <t>42981730</t>
  </si>
  <si>
    <t>hadice ohebná z Al s tepelnou a hlukovou izolací 25mm, délka 10m D 127mm</t>
  </si>
  <si>
    <t>751537147</t>
  </si>
  <si>
    <t>Montáž potrubí ohebného kruhového izolovaného minerální vatou Al hadice (izolace tepelná i hluková), průměru přes 150 do 200 mm</t>
  </si>
  <si>
    <t>42981734</t>
  </si>
  <si>
    <t>hadice ohebná z Al s tepelnou a hlukovou izolací 25mm, délka 10m D 203mm</t>
  </si>
  <si>
    <t>DN125:40=40.000 [A] 
DN160:65=65.000 [B] 
Celkem: A+B=105.000 [C]</t>
  </si>
  <si>
    <t>R2.80</t>
  </si>
  <si>
    <t>Tepelná kaučuková samolepící izolace s alupolepem tl. 25mm</t>
  </si>
  <si>
    <t>R2.90</t>
  </si>
  <si>
    <t>R751-200001</t>
  </si>
  <si>
    <t>R751-200002</t>
  </si>
  <si>
    <t>R751-200003</t>
  </si>
  <si>
    <t xml:space="preserve">  E.2.11</t>
  </si>
  <si>
    <t>Zařízení silnoproudé elektotechniky SO-101</t>
  </si>
  <si>
    <t>E.2.11</t>
  </si>
  <si>
    <t>740-1</t>
  </si>
  <si>
    <t>Elektromontáže</t>
  </si>
  <si>
    <t>R740-100001</t>
  </si>
  <si>
    <t>krabice odbočná</t>
  </si>
  <si>
    <t>R740-100002</t>
  </si>
  <si>
    <t>LIŠTA HRANATÁ (3m) -40x40 mm, DVOJITÝ ZÁMEK</t>
  </si>
  <si>
    <t>R740-100003</t>
  </si>
  <si>
    <t>Lišta vkládací 24x22 mm</t>
  </si>
  <si>
    <t>R740-100004</t>
  </si>
  <si>
    <t>H07V-U 4 mm2 , ZŽ pevně</t>
  </si>
  <si>
    <t>R740-100005</t>
  </si>
  <si>
    <t>H07V-U 6 mm2 , ZŽ pevně</t>
  </si>
  <si>
    <t>R740-100006</t>
  </si>
  <si>
    <t>H07V-R 16 mm2 ,ZŽ pevně</t>
  </si>
  <si>
    <t>741122601</t>
  </si>
  <si>
    <t>Montáž kabelů měděných bez ukončení uložených pevně plných kulatých nebo bezhalogenových (např. CYKY) počtu a průřezu žil 2x1,5 až 6 mm2</t>
  </si>
  <si>
    <t>CYKY-O 2x1.5:120=120.000 [A]</t>
  </si>
  <si>
    <t>741122611</t>
  </si>
  <si>
    <t>Montáž kabelů měděných bez ukončení uložených pevně plných kulatých nebo bezhalogenových (např. CYKY) počtu a průřezu žil 3x1,5 až 6 mm2</t>
  </si>
  <si>
    <t>CYKY-O 3x1.5:325=325.000 [A] 
CYKY-J 3x1.5:1625=1 625.000 [B] 
CYKY-J 3x2.5:1020=1 020.000 [C] 
Celkem: A+B+C=2 970.000 [D]</t>
  </si>
  <si>
    <t>741122142</t>
  </si>
  <si>
    <t>Montáž kabelů měděných bez ukončení uložených v trubkách zatažených plných kulatých nebo bezhalogenových (např. CYKY) počtu a průřezu žil 5x1,5 až 2,5 mm2</t>
  </si>
  <si>
    <t>CYKY-J 5x1.5:158=158.000 [A] 
CYKY-J 5x2.5:140=140.000 [B] 
Celkem: A+B=298.000 [C]</t>
  </si>
  <si>
    <t>741122133</t>
  </si>
  <si>
    <t>Montáž kabelů měděných bez ukončení uložených v trubkách zatažených plných kulatých nebo bezhalogenových (např. CYKY) počtu a průřezu žil 4x10 mm2</t>
  </si>
  <si>
    <t>CYKY-J 4x10:55=55.000 [A]</t>
  </si>
  <si>
    <t>741122143</t>
  </si>
  <si>
    <t>Montáž kabelů měděných bez ukončení uložených v trubkách zatažených plných kulatých nebo bezhalogenových (např. CYKY) počtu a průřezu žil 5x4 až 6 mm2</t>
  </si>
  <si>
    <t>CYKY-J 5x6:130=130.000 [A]</t>
  </si>
  <si>
    <t>741132132</t>
  </si>
  <si>
    <t>Ukončení kabelů smršťovací záklopkou nebo páskou se zapojením bez letování, počtu a průřezu žil 4x10 mm2</t>
  </si>
  <si>
    <t>741132146</t>
  </si>
  <si>
    <t>Ukončení kabelů smršťovací záklopkou nebo páskou se zapojením bez letování, počtu a průřezu žil 5x6 mm2</t>
  </si>
  <si>
    <t>741132133</t>
  </si>
  <si>
    <t>Ukončení kabelů smršťovací záklopkou nebo páskou se zapojením bez letování, počtu a průřezu žil 4x16 mm2</t>
  </si>
  <si>
    <t>741122145</t>
  </si>
  <si>
    <t>Montáž kabelů měděných bez ukončení uložených v trubkách zatažených plných kulatých nebo bezhalogenových (např. CYKY) počtu a průřezu žil 5x16 mm2</t>
  </si>
  <si>
    <t>CYKY-J 5x16:100=100.000 [A]</t>
  </si>
  <si>
    <t>741310103</t>
  </si>
  <si>
    <t>Montáž spínačů jedno nebo dvoupólových polozapuštěných nebo zapuštěných se zapojením vodičů bezšroubové připojení spínačů, řazení 1So-jednopólových s orientační</t>
  </si>
  <si>
    <t>Montáž spínačů jedno nebo dvoupólových polozapuštěných nebo zapuštěných se zapojením vodičů bezšroubové připojení spínačů, řazení 1So-jednopólových s orientační doutnavkou</t>
  </si>
  <si>
    <t>741310121</t>
  </si>
  <si>
    <t>Montáž spínačů jedno nebo dvoupólových polozapuštěných nebo zapuštěných se zapojením vodičů bezšroubové připojení přepínačů, řazení 5-sériových</t>
  </si>
  <si>
    <t>741310123</t>
  </si>
  <si>
    <t>Montáž spínačů jedno nebo dvoupólových polozapuštěných nebo zapuštěných se zapojením vodičů bezšroubové připojení přepínačů, řazení 6So-střídavých s orientační</t>
  </si>
  <si>
    <t>Montáž spínačů jedno nebo dvoupólových polozapuštěných nebo zapuštěných se zapojením vodičů bezšroubové připojení přepínačů, řazení 6So-střídavých s orientační doutnavkou</t>
  </si>
  <si>
    <t>741310125</t>
  </si>
  <si>
    <t>Montáž spínačů jedno nebo dvoupólových polozapuštěných nebo zapuštěných se zapojením vodičů bezšroubové připojení přepínačů, řazení 6+6-dvojitých střídavých</t>
  </si>
  <si>
    <t>741310126</t>
  </si>
  <si>
    <t>Montáž spínačů jedno nebo dvoupólových polozapuštěných nebo zapuštěných se zapojením vodičů bezšroubové připojení přepínačů, řazení 7-křížových</t>
  </si>
  <si>
    <t>741310251</t>
  </si>
  <si>
    <t>Montáž spínačů jedno nebo dvoupólových polozapuštěných nebo zapuštěných se zapojením vodičů šroubové připojení, pro prostředí venkovní nebo mokré spínačů, řazen</t>
  </si>
  <si>
    <t>Montáž spínačů jedno nebo dvoupólových polozapuštěných nebo zapuštěných se zapojením vodičů šroubové připojení, pro prostředí venkovní nebo mokré spínačů, řazení 1-jednopólových</t>
  </si>
  <si>
    <t>741310263</t>
  </si>
  <si>
    <t>Montáž spínačů jedno nebo dvoupólových polozapuštěných nebo zapuštěných se zapojením vodičů šroubové připojení, pro prostředí venkovní nebo mokré přepínačů, řaz</t>
  </si>
  <si>
    <t>Montáž spínačů jedno nebo dvoupólových polozapuštěných nebo zapuštěných se zapojením vodičů šroubové připojení, pro prostředí venkovní nebo mokré přepínačů, řazení 6-střídavých</t>
  </si>
  <si>
    <t>741313001</t>
  </si>
  <si>
    <t>Montáž zásuvek domovních se zapojením vodičů bezšroubové připojení polozapuštěných nebo zapuštěných 10/16 A, provedení 2P + PE</t>
  </si>
  <si>
    <t>R740-100027</t>
  </si>
  <si>
    <t>trojpólový vypínač s červenou páčkou , v plastové skříni IP65, s uzamykáním vysacím zámkem, 16A, 500V, pevně</t>
  </si>
  <si>
    <t>741210201</t>
  </si>
  <si>
    <t>Montáž rozváděčů skříňových nebo panelových bez zapojení vodičů dělitelných, hmotnosti jednoho pole do 200 kg</t>
  </si>
  <si>
    <t>741210001</t>
  </si>
  <si>
    <t>Montáž rozvodnic oceloplechových nebo plastových bez zapojení vodičů běžných, hmotnosti do 20 kg</t>
  </si>
  <si>
    <t>741320105</t>
  </si>
  <si>
    <t>Montáž jističů se zapojením vodičů jednopólových nn do 25 A ve skříni</t>
  </si>
  <si>
    <t>R740-100031</t>
  </si>
  <si>
    <t>spínací hodiny s astroprogramem 230V</t>
  </si>
  <si>
    <t>R740-1M00001</t>
  </si>
  <si>
    <t>krabice přístrojová</t>
  </si>
  <si>
    <t>R740-1M00002</t>
  </si>
  <si>
    <t>R740-1M00003</t>
  </si>
  <si>
    <t>krabice IP44 do 5x4mm2</t>
  </si>
  <si>
    <t>R740-1M00004</t>
  </si>
  <si>
    <t>krabice lištová přístrojová</t>
  </si>
  <si>
    <t>R740-1M00005</t>
  </si>
  <si>
    <t>LIŠTA HRANATÁ (3m) -40x40 mm,  DVOJITÝ ZÁMEK</t>
  </si>
  <si>
    <t>R740-1M00006</t>
  </si>
  <si>
    <t>R740-1M00007</t>
  </si>
  <si>
    <t>krabicová svorka 2 × 0,5 - 2,5 mm2</t>
  </si>
  <si>
    <t>R740-1M00008</t>
  </si>
  <si>
    <t>krabicová svorka 3 × 0,5 - 2,5 mm2</t>
  </si>
  <si>
    <t>R740-1M00009</t>
  </si>
  <si>
    <t>krabicová svorka 4 × 0,5 - 2,5 mm2</t>
  </si>
  <si>
    <t>R740-1M00010</t>
  </si>
  <si>
    <t>krabicová svorka 5 × 0,5 - 2,5 mm2</t>
  </si>
  <si>
    <t>R740-1M00011</t>
  </si>
  <si>
    <t>krabicová svorka 8 × 0,5 - 2,5 mm2</t>
  </si>
  <si>
    <t>R740-1M00012</t>
  </si>
  <si>
    <t>H07V-U 4   mm2 , ZŽ  pevně</t>
  </si>
  <si>
    <t>R740-1M00013</t>
  </si>
  <si>
    <t>H07V-U 6   mm2 , ZŽ  pevně</t>
  </si>
  <si>
    <t>R740-1M00014</t>
  </si>
  <si>
    <t>H07V-R 16  mm2 ,ZŽ  pevně</t>
  </si>
  <si>
    <t>34111005</t>
  </si>
  <si>
    <t>kabel instalační jádro Cu plné izolace PVC plášť PVC 450/750V (CYKY) 2x1,5mm2</t>
  </si>
  <si>
    <t>34111036</t>
  </si>
  <si>
    <t>kabel instalační jádro Cu plné izolace PVC plášť PVC 450/750V (CYKY) 3x2,5mm2</t>
  </si>
  <si>
    <t>CYKY-J 3x2.5:1020=1 020.000 [A]</t>
  </si>
  <si>
    <t>34111030</t>
  </si>
  <si>
    <t>kabel instalační jádro Cu plné izolace PVC plášť PVC 450/750V (CYKY) 3x1,5mm2</t>
  </si>
  <si>
    <t>CYKY-O 3x1.5:325=325.000 [A] 
CYKY-J 3x1.5:1625=1 625.000 [B] 
Celkem: A+B=1 950.000 [C]</t>
  </si>
  <si>
    <t>34111090</t>
  </si>
  <si>
    <t>kabel instalační jádro Cu plné izolace PVC plášť PVC 450/750V (CYKY) 5x1,5mm2</t>
  </si>
  <si>
    <t>CYKY-J 5x1.5:158=158.000 [A] 
Celkem: A=158.000 [B]</t>
  </si>
  <si>
    <t>34111094</t>
  </si>
  <si>
    <t>kabel instalační jádro Cu plné izolace PVC plášť PVC 450/750V (CYKY) 5x2,5mm2</t>
  </si>
  <si>
    <t>CYKY-J 5x2.5:140=140.000 [A] 
Celkem: A=140.000 [B]</t>
  </si>
  <si>
    <t>34111100</t>
  </si>
  <si>
    <t>kabel instalační jádro Cu plné izolace PVC plášť PVC 450/750V (CYKY) 5x6mm2</t>
  </si>
  <si>
    <t>34111076</t>
  </si>
  <si>
    <t>kabel instalační jádro Cu plné izolace PVC plášť PVC 450/750V (CYKY) 4x10mm2</t>
  </si>
  <si>
    <t>34113035</t>
  </si>
  <si>
    <t>kabel instalační jádro Cu plné izolace PVC plášť PVC 450/750V (CYKY) 5x16mm2</t>
  </si>
  <si>
    <t>R740-1M00024</t>
  </si>
  <si>
    <t>Přístroj spínače jednopólového (bezšroubové svorky); řazení 1, 1So (do hořlavých podkladů B až F)</t>
  </si>
  <si>
    <t>R740-1M00025</t>
  </si>
  <si>
    <t>Přístroj přepínače sériového (bezšroubové svorky); řazení 5 (do hořlavých podkladů B až F)</t>
  </si>
  <si>
    <t>R740-1M00026</t>
  </si>
  <si>
    <t>Přístroj přepínače střídavého (bezšroubové svorky); řazení 6, 6So (do hořlavých podkladů B až F)</t>
  </si>
  <si>
    <t>R740-1M00027</t>
  </si>
  <si>
    <t>Přístroj přepínače střídavého dvojitého (bezšroubové svorky); řazení 6+6 (6+1, 5B)</t>
  </si>
  <si>
    <t>R740-1M00028</t>
  </si>
  <si>
    <t>Přístroj přepínače křížového (bezšroubové svorky); řazení 7, 7So (do hořlavých podkladů B až F)</t>
  </si>
  <si>
    <t>R740-1M00029</t>
  </si>
  <si>
    <t>Kryt spínače kolébkového; b. bílá</t>
  </si>
  <si>
    <t>R740-1M00030</t>
  </si>
  <si>
    <t>Kryt spínače kolébkového, dělený; b. bílá</t>
  </si>
  <si>
    <t>R740-1M00031</t>
  </si>
  <si>
    <t>Rámeček pro elektroinstalační přístroje, jednonásobný; b. bílá</t>
  </si>
  <si>
    <t>R740-1M00032</t>
  </si>
  <si>
    <t>Spínač jednopólový IP 44; řazení 1; b. bílá</t>
  </si>
  <si>
    <t>R740-1M00033</t>
  </si>
  <si>
    <t>Přepínač střídavý IP 44; řazení 6; b. bílá</t>
  </si>
  <si>
    <t>R740-1M00034</t>
  </si>
  <si>
    <t>Zásuvka jednonásobná (bezšroubové svorky), s ochranným kolíkem, s clonkami; řazení 2P+PE; b. bílá</t>
  </si>
  <si>
    <t>R740-1M00035</t>
  </si>
  <si>
    <t>R740-1M00036</t>
  </si>
  <si>
    <t>jistič 6A/1/B char.B, 1-pól, Icn=10kA, In=6A</t>
  </si>
  <si>
    <t>R740-1M00037</t>
  </si>
  <si>
    <t>740-2</t>
  </si>
  <si>
    <t>Svítidla</t>
  </si>
  <si>
    <t>R740-200001</t>
  </si>
  <si>
    <t>přisazené technické svítidlo 1xLED 34W, LMD DO-970 PC 34W IP65, ozn. "A"</t>
  </si>
  <si>
    <t>R740-200002</t>
  </si>
  <si>
    <t>vestavné sv.do M600, 1xLED 33 W, LMD DO-150205-PM, IP43 ozn. "B"</t>
  </si>
  <si>
    <t>R740-200003</t>
  </si>
  <si>
    <t>přisazené svítidlo 1xLED 18 W, LMD FA-S.LEX.5 PM IP40, ozn. "C"</t>
  </si>
  <si>
    <t>R740-200004</t>
  </si>
  <si>
    <t>vestavné svítidlo do SDK, 1xLED 25W, LMD FA-E.LEX.Q3 PM IP44, ozn. "D"</t>
  </si>
  <si>
    <t>R740-200005</t>
  </si>
  <si>
    <t>přisazené svítidlo 1xLED 28W, LMD LS29.L12.JS33.TOS, ozn. "E1"</t>
  </si>
  <si>
    <t>R740-200006</t>
  </si>
  <si>
    <t>přisazené svítidlo 1xLED 34W, LMD LS37.L12.JS41.TOS, ozn. "E2"</t>
  </si>
  <si>
    <t>R740-200007</t>
  </si>
  <si>
    <t>přisazené svítidlo 1xLED 21W, LMD LS24.L12.JS28.TOS, ozn. "E3"</t>
  </si>
  <si>
    <t>R740-200008</t>
  </si>
  <si>
    <t>závěsné atyp. vyrobené svítidlo LMD LS.ZKS.L1.500.XPM, ozn. "F"</t>
  </si>
  <si>
    <t>R740-200009</t>
  </si>
  <si>
    <t>přisazený venkovní profil, ext napaječ LMD AL30.1000/04W opal IP44, 1xLEDW/m ozn. "G"</t>
  </si>
  <si>
    <t>R740-200010</t>
  </si>
  <si>
    <t>historizující venkovní lucerna 70W LMD EO-HL.052 SP.VSV IP, ozn."H"</t>
  </si>
  <si>
    <t>R740-200011</t>
  </si>
  <si>
    <t>nouzové přisazené svítidlo 1xLED 2W, LMD NSON LED IP44+piktogram, ozn. "N"</t>
  </si>
  <si>
    <t>R740-200012</t>
  </si>
  <si>
    <t>Zajištění a doložení certifikace požadovaných svítidel</t>
  </si>
  <si>
    <t>R740-2M00001</t>
  </si>
  <si>
    <t>R740-2M00002</t>
  </si>
  <si>
    <t>R740-2M00003</t>
  </si>
  <si>
    <t>R740-2M00004</t>
  </si>
  <si>
    <t>R740-2M00005</t>
  </si>
  <si>
    <t>R740-2M00006</t>
  </si>
  <si>
    <t>R740-2M00007</t>
  </si>
  <si>
    <t>R740-2M00008</t>
  </si>
  <si>
    <t>R740-2M00009</t>
  </si>
  <si>
    <t>R740-2M00010</t>
  </si>
  <si>
    <t>R740-2M00011</t>
  </si>
  <si>
    <t>litinové rameno na zeď</t>
  </si>
  <si>
    <t>R740-2M00012</t>
  </si>
  <si>
    <t>740-3</t>
  </si>
  <si>
    <t>Bleskosvod</t>
  </si>
  <si>
    <t>741420001</t>
  </si>
  <si>
    <t>Montáž hromosvodného vedení svodových drátů nebo lan s podpěrami, O do 10 mm</t>
  </si>
  <si>
    <t>R740-300002</t>
  </si>
  <si>
    <t>830 208 vodič CUI 3500 mm</t>
  </si>
  <si>
    <t>R740-300003</t>
  </si>
  <si>
    <t>Podpůrná trubka GFK/nerez pro CUI (délka GFK/jímač = 3500 / 2500)</t>
  </si>
  <si>
    <t>R740-300004</t>
  </si>
  <si>
    <t>svorka hromosvodová k jímací tyči,D=18</t>
  </si>
  <si>
    <t>R740-300005</t>
  </si>
  <si>
    <t>hromosvodová svorka okapová spojovací</t>
  </si>
  <si>
    <t>R740-300006</t>
  </si>
  <si>
    <t>hromosvodová svorka na okapové žlaby</t>
  </si>
  <si>
    <t>R740-3M00001</t>
  </si>
  <si>
    <t>Drát 8 AlMgSi T/2 drát o 8mm AlMgSi T/2 (0,135kg/m) polotvrdý, pevně</t>
  </si>
  <si>
    <t>R740-3M00002</t>
  </si>
  <si>
    <t>R740-3M00003</t>
  </si>
  <si>
    <t>podpěra vedení do dřeva nebo zdiva, L 150mm</t>
  </si>
  <si>
    <t>R740-3M00004</t>
  </si>
  <si>
    <t>podpěra na hřebenáče, L/H 190-220/100mm</t>
  </si>
  <si>
    <t>R740-3M00005</t>
  </si>
  <si>
    <t>podpěra vedení na plechovou střechu</t>
  </si>
  <si>
    <t>R740-3M00006</t>
  </si>
  <si>
    <t>R740-3M00007</t>
  </si>
  <si>
    <t>jímací tyč 18/10 AlMgSi s rovným koncem, L 3000mm</t>
  </si>
  <si>
    <t>R740-3M00008</t>
  </si>
  <si>
    <t>držák jímací tyče do zdiva, D20mm</t>
  </si>
  <si>
    <t>R740-3M00009</t>
  </si>
  <si>
    <t>R740-3M00010</t>
  </si>
  <si>
    <t>R740-3M00011</t>
  </si>
  <si>
    <t>R740-3M00012</t>
  </si>
  <si>
    <t>SU N univerzální nerez</t>
  </si>
  <si>
    <t>R740-3M00013</t>
  </si>
  <si>
    <t>SZa N zkušební - plechová nerez</t>
  </si>
  <si>
    <t>740-8</t>
  </si>
  <si>
    <t>Elektromontáže - ostatní práce a konstrukce</t>
  </si>
  <si>
    <t>R740-800001</t>
  </si>
  <si>
    <t>Demontaz stavajiciho zarizeni</t>
  </si>
  <si>
    <t>R740-800002</t>
  </si>
  <si>
    <t>Uprava stavajiciho rozvadece</t>
  </si>
  <si>
    <t>R740-800003</t>
  </si>
  <si>
    <t>Vyhledani pripojovaciho mista</t>
  </si>
  <si>
    <t>R740-800004</t>
  </si>
  <si>
    <t>Napojeni na stavajici zarizeni</t>
  </si>
  <si>
    <t>R740-800005</t>
  </si>
  <si>
    <t>Přepojování stávajících rozvodů</t>
  </si>
  <si>
    <t>R740-800006</t>
  </si>
  <si>
    <t>spolupráce s dodavateli při zapojovani a zkouskach</t>
  </si>
  <si>
    <t>R740-800007</t>
  </si>
  <si>
    <t>koordinace postupu prací s ostatnimi profesemi</t>
  </si>
  <si>
    <t>R740-800008</t>
  </si>
  <si>
    <t>Uprava stávajicich matečních hodin jednotného času</t>
  </si>
  <si>
    <t>R740-800009</t>
  </si>
  <si>
    <t>Doprava a přesun</t>
  </si>
  <si>
    <t>740-9</t>
  </si>
  <si>
    <t>Zkoušky a revize</t>
  </si>
  <si>
    <t>998741203</t>
  </si>
  <si>
    <t>Přesun hmot pro silnoproud stanovený procentní sazbou (%) z ceny vodorovná dopravní vzdálenost do 50 m v objektech výšky přes 12 do 24 m</t>
  </si>
  <si>
    <t>R740-900001</t>
  </si>
  <si>
    <t>Spoluprace s reviz.technikem</t>
  </si>
  <si>
    <t>R740-900002</t>
  </si>
  <si>
    <t>Revizni technik</t>
  </si>
  <si>
    <t>R740-900003</t>
  </si>
  <si>
    <t>Podružný materiál</t>
  </si>
  <si>
    <t>740-RB2.1</t>
  </si>
  <si>
    <t>Specifikace dodávky rozvodnice RB2.1</t>
  </si>
  <si>
    <t>R740-RB2100001</t>
  </si>
  <si>
    <t>Plastová rozvodnices ocelovými dvířky pod omítku 3/42</t>
  </si>
  <si>
    <t>R740-RB2100002</t>
  </si>
  <si>
    <t>Hlavní vypínač, 3-pól, In=40A</t>
  </si>
  <si>
    <t>R740-RB2100003</t>
  </si>
  <si>
    <t>20/280/4 Svodič přepětí třídy C, modulový, 4pól, s lištou</t>
  </si>
  <si>
    <t>R740-RB2100004</t>
  </si>
  <si>
    <t>10/1N/B/003 Chránič s nadproud.ochr,Ir=250A,AC,1+N pól,char.B, Idn=0.03A, In=10A</t>
  </si>
  <si>
    <t>R740-RB2100005</t>
  </si>
  <si>
    <t>40/4/003 Chránič Ir=250A, typ AC, 4-pól, Idn=0.03A, In=40A</t>
  </si>
  <si>
    <t>741320165</t>
  </si>
  <si>
    <t>Montáž jističů se zapojením vodičů třípólových nn do 25 A ve skříni</t>
  </si>
  <si>
    <t>R740-RB21M00001</t>
  </si>
  <si>
    <t>R740-RB21M00002</t>
  </si>
  <si>
    <t>R740-RB21M00003</t>
  </si>
  <si>
    <t>R740-RB21M00004</t>
  </si>
  <si>
    <t>R740-RB21M00005</t>
  </si>
  <si>
    <t>R740-RB21M00006</t>
  </si>
  <si>
    <t>B16/1 Jistič char B, 1-pólový, Icn=10kA, In=16A</t>
  </si>
  <si>
    <t>R740-RB21M00007</t>
  </si>
  <si>
    <t>B16/3 Jistič char B, 3-pólový, Icn=10kA, In=16A</t>
  </si>
  <si>
    <t>R740-RB21M00008</t>
  </si>
  <si>
    <t>Řadová svornice do 2,5 mm2</t>
  </si>
  <si>
    <t>R740-RB21M00009</t>
  </si>
  <si>
    <t>Řadová svornice do 10 mm2</t>
  </si>
  <si>
    <t>740-RB2.2</t>
  </si>
  <si>
    <t>Specifikace dodávky rozvodnice RB2.2</t>
  </si>
  <si>
    <t>R740-RB2200001</t>
  </si>
  <si>
    <t>R740-RB2200002</t>
  </si>
  <si>
    <t>R740-RB2200003</t>
  </si>
  <si>
    <t>R740-RB2200004</t>
  </si>
  <si>
    <t>R740-RB2200005</t>
  </si>
  <si>
    <t>R740-RB22M00001</t>
  </si>
  <si>
    <t>R740-RB22M00002</t>
  </si>
  <si>
    <t>R740-RB22M00003</t>
  </si>
  <si>
    <t>R740-RB22M00004</t>
  </si>
  <si>
    <t>R740-RB22M00005</t>
  </si>
  <si>
    <t>R740-RB22M00006</t>
  </si>
  <si>
    <t>B10/1 Jistič  char B, 1-pólový, Icn=10kA, In=10A</t>
  </si>
  <si>
    <t>R740-RB22M00007</t>
  </si>
  <si>
    <t>R740-RB22M00008</t>
  </si>
  <si>
    <t>R740-RB22M00009</t>
  </si>
  <si>
    <t>R740-RB22M00010</t>
  </si>
  <si>
    <t>740-RE1</t>
  </si>
  <si>
    <t>Specifikace dodávky rozvodnice RE1</t>
  </si>
  <si>
    <t>R740-RE100001</t>
  </si>
  <si>
    <t>Typová elektroměrová rozvodnice do výklenku pro 2 přímá jednosazbová měření</t>
  </si>
  <si>
    <t>R740-RE1M00001</t>
  </si>
  <si>
    <t>R740-RE1M00002</t>
  </si>
  <si>
    <t>B20/3 Jistič char B, 3-pólový, Icn=10kA, In=25A</t>
  </si>
  <si>
    <t>R740-RE1M00003</t>
  </si>
  <si>
    <t>Řadová svornice do 16 mm2</t>
  </si>
  <si>
    <t>740-RH1</t>
  </si>
  <si>
    <t>Specifikace dodávky rozvaděče RH1</t>
  </si>
  <si>
    <t>R740-RH100002</t>
  </si>
  <si>
    <t>Hlavní vypínač, 3-pól, In=63A</t>
  </si>
  <si>
    <t>R740-RH100003</t>
  </si>
  <si>
    <t>12/280/4 Svodič přepětí třídy B+C, 4pól sada pro TN-S</t>
  </si>
  <si>
    <t>R740-RH100004</t>
  </si>
  <si>
    <t>Jistič pomocných obvodů, char.B, 1-pól, Icn=10kA, In=4A</t>
  </si>
  <si>
    <t>741321003</t>
  </si>
  <si>
    <t>Montáž proudových chráničů se zapojením vodičů dvoupólových nn do 25 A ve skříni</t>
  </si>
  <si>
    <t>741321043</t>
  </si>
  <si>
    <t>Montáž proudových chráničů se zapojením vodičů čtyřpólových nn do 63 A ve skříni</t>
  </si>
  <si>
    <t>R740-RH100012</t>
  </si>
  <si>
    <t>Elektroměr činný,přímý, 3x 57-280/100-500V,5/80A, M-BUS, určený pro provoz na dráze schválený SŽE Headec Králové</t>
  </si>
  <si>
    <t>R740-RH100013</t>
  </si>
  <si>
    <t>SHT-3/2 /230 2-kanál, 100 programů, automaticky letní/zimní čas, výstup 2x16A, cívka AC 230 V</t>
  </si>
  <si>
    <t>R740-RH1M00001</t>
  </si>
  <si>
    <t>Rozvaděč skříňový, 2000x800x400, jednokřídlé dveře</t>
  </si>
  <si>
    <t>R740-RH1M00002</t>
  </si>
  <si>
    <t>R740-RH1M00003</t>
  </si>
  <si>
    <t>R740-RH1M00004</t>
  </si>
  <si>
    <t>R740-RH1M00005</t>
  </si>
  <si>
    <t>R740-RH1M00006</t>
  </si>
  <si>
    <t>R740-RH1M00007</t>
  </si>
  <si>
    <t>B6/1 Jistič char B, 1-pólový, Icn=10kA, In=16A</t>
  </si>
  <si>
    <t>R740-RH1M00008</t>
  </si>
  <si>
    <t>B10/1 Jistič char B, 1-pólový, Icn=10kA, In=16A</t>
  </si>
  <si>
    <t>R740-RH1M00009</t>
  </si>
  <si>
    <t>R740-RH1M00010</t>
  </si>
  <si>
    <t>R740-RH1M00011</t>
  </si>
  <si>
    <t>B25/3 Jistič char B, 3-pólový, Icn=10kA, In=25A</t>
  </si>
  <si>
    <t>R740-RH1M00012</t>
  </si>
  <si>
    <t>Elektroměr činný,přímý, 3x 57-280/100-500V,5/80A, M-BUS, určený pro provoz na dráze schválený SŽE Hradec Králové</t>
  </si>
  <si>
    <t>R740-RH1M00013</t>
  </si>
  <si>
    <t>R740-RH1M00014</t>
  </si>
  <si>
    <t>R740-RH1M00015</t>
  </si>
  <si>
    <t>740-RH2</t>
  </si>
  <si>
    <t>Specifikace dodávky rozvaděče RH2</t>
  </si>
  <si>
    <t>R740-RH200002</t>
  </si>
  <si>
    <t>R740-RH200003</t>
  </si>
  <si>
    <t>R740-RH200006</t>
  </si>
  <si>
    <t>R740-RH2M00001</t>
  </si>
  <si>
    <t>Rozvaděč skříňový, 2000x600x400, jednokřídlé dveře</t>
  </si>
  <si>
    <t>R740-RH2M00002</t>
  </si>
  <si>
    <t>R740-RH2M00003</t>
  </si>
  <si>
    <t>R740-RH2M00004</t>
  </si>
  <si>
    <t>16/1N/B/003 Chránič s nadproud.ochr,Ir=250A,AC,1+N pól,char.B, Idn=0.03A, In=10A</t>
  </si>
  <si>
    <t>R740-RH2M00005</t>
  </si>
  <si>
    <t>R740-RH2M00006</t>
  </si>
  <si>
    <t>R740-RH2M00007</t>
  </si>
  <si>
    <t>Přímé měření, činný výkon, třída přesnosti: 2, impulsní výstup: PRG, dva tarify, napětí: 1x57-288 V schválený SŽE Hradec Králové</t>
  </si>
  <si>
    <t>R740-RH2M00008</t>
  </si>
  <si>
    <t>R740-RH2M00009</t>
  </si>
  <si>
    <t>Řadová svornice do 6 mm2</t>
  </si>
  <si>
    <t>R740-RH2M00010</t>
  </si>
  <si>
    <t>740-RS01</t>
  </si>
  <si>
    <t>Specifikace dodávky rozvodnice RS01</t>
  </si>
  <si>
    <t>R740-RS0100001</t>
  </si>
  <si>
    <t>Rozvodnice na omítku, 3/36 plastová IP65, hloubka 148mm</t>
  </si>
  <si>
    <t>R740-RS0100002</t>
  </si>
  <si>
    <t>R740-RS0100003</t>
  </si>
  <si>
    <t>R740-RS01M00001</t>
  </si>
  <si>
    <t>R740-RS01M00002</t>
  </si>
  <si>
    <t>R740-RS01M00003</t>
  </si>
  <si>
    <t>R740-RS01M00004</t>
  </si>
  <si>
    <t>R740-RS01M00005</t>
  </si>
  <si>
    <t>R740-RS01M00006</t>
  </si>
  <si>
    <t>R740-RS01M00007</t>
  </si>
  <si>
    <t>R740-RS01M00008</t>
  </si>
  <si>
    <t>R740-RS01M00009</t>
  </si>
  <si>
    <t>740-RS2.3</t>
  </si>
  <si>
    <t>Specifikace dodávky rozvodnice RS2.3</t>
  </si>
  <si>
    <t>R740-RS2300001</t>
  </si>
  <si>
    <t>Plastová rozvodnices ocelovými dvířky pod omítku 2/28</t>
  </si>
  <si>
    <t>R740-RS2300002</t>
  </si>
  <si>
    <t>R740-RS2300003</t>
  </si>
  <si>
    <t>R740-RS23M00001</t>
  </si>
  <si>
    <t>R740-RS23M00002</t>
  </si>
  <si>
    <t>R740-RS23M00003</t>
  </si>
  <si>
    <t>R740-RS23M00004</t>
  </si>
  <si>
    <t>R740-RS23M00005</t>
  </si>
  <si>
    <t>R740-RS23M00006</t>
  </si>
  <si>
    <t>R740-RS23M00007</t>
  </si>
  <si>
    <t>R740-RS23M00008</t>
  </si>
  <si>
    <t>740-RS2.4</t>
  </si>
  <si>
    <t>Specifikace dodávky rozvodnice RS2.4</t>
  </si>
  <si>
    <t>R740-RS2400001</t>
  </si>
  <si>
    <t>R740-RS2400002</t>
  </si>
  <si>
    <t>R740-RS2400003</t>
  </si>
  <si>
    <t>R740-RS24M00001</t>
  </si>
  <si>
    <t>R740-RS24M00002</t>
  </si>
  <si>
    <t>R740-RS24M00003</t>
  </si>
  <si>
    <t>R740-RS24M00004</t>
  </si>
  <si>
    <t>R740-RS24M00005</t>
  </si>
  <si>
    <t>R740-RS24M00006</t>
  </si>
  <si>
    <t>R740-RS24M00007</t>
  </si>
  <si>
    <t>R740-RS24M00008</t>
  </si>
  <si>
    <t>740-RS2.5</t>
  </si>
  <si>
    <t>Specifikace dodávky rozvodnice RS2.5</t>
  </si>
  <si>
    <t>R740-RS2500001</t>
  </si>
  <si>
    <t>244</t>
  </si>
  <si>
    <t>R740-RS2500002</t>
  </si>
  <si>
    <t>R740-RS2500003</t>
  </si>
  <si>
    <t>R740-RS2500004</t>
  </si>
  <si>
    <t>249</t>
  </si>
  <si>
    <t>R740-RS25M00001</t>
  </si>
  <si>
    <t>R740-RS25M00002</t>
  </si>
  <si>
    <t>R740-RS25M00003</t>
  </si>
  <si>
    <t>R740-RS25M00004</t>
  </si>
  <si>
    <t>R740-RS25M00005</t>
  </si>
  <si>
    <t>R740-RS25M00006</t>
  </si>
  <si>
    <t>R740-RS25M00007</t>
  </si>
  <si>
    <t>R740-RS25M00008</t>
  </si>
  <si>
    <t>740-RS2.6</t>
  </si>
  <si>
    <t>Specifikace dodávky rozvodnice RS2.6</t>
  </si>
  <si>
    <t>R740-RS2600001</t>
  </si>
  <si>
    <t>1/18 Rozvodnice pod omítku, bílé plast.dveře, IP40</t>
  </si>
  <si>
    <t>R740-RS2600002</t>
  </si>
  <si>
    <t>R740-RS2600003</t>
  </si>
  <si>
    <t>R740-RS26M00001</t>
  </si>
  <si>
    <t>R740-RS26M00002</t>
  </si>
  <si>
    <t>R740-RS26M00003</t>
  </si>
  <si>
    <t>R740-RS26M00004</t>
  </si>
  <si>
    <t>R740-RS26M00005</t>
  </si>
  <si>
    <t>R740-RS26M00006</t>
  </si>
  <si>
    <t>R740-RS26M00007</t>
  </si>
  <si>
    <t>R740-RS26M00008</t>
  </si>
  <si>
    <t>R740-RS26M00009</t>
  </si>
  <si>
    <t>740-RS3.1</t>
  </si>
  <si>
    <t>Specifikace dodávky rozvodnice RS3.1</t>
  </si>
  <si>
    <t>R740-RS3100001</t>
  </si>
  <si>
    <t>Rozvodnice na omítku 2/24 plastová IP65, hloubka 148mm</t>
  </si>
  <si>
    <t>R740-RS3100002</t>
  </si>
  <si>
    <t>R740-RS3100003</t>
  </si>
  <si>
    <t>R740-RS31M00001</t>
  </si>
  <si>
    <t>R740-RS31M00002</t>
  </si>
  <si>
    <t>R740-RS31M00003</t>
  </si>
  <si>
    <t>R740-RS31M00004</t>
  </si>
  <si>
    <t>R740-RS31M00005</t>
  </si>
  <si>
    <t>R740-RS31M00006</t>
  </si>
  <si>
    <t>R740-RS31M00007</t>
  </si>
  <si>
    <t>R740-RS31M00008</t>
  </si>
  <si>
    <t>ROST30001</t>
  </si>
  <si>
    <t>Revize silnoproud</t>
  </si>
  <si>
    <t>ROST30003</t>
  </si>
  <si>
    <t>Revize - uvedení OPZ - silnoproud do provozu</t>
  </si>
  <si>
    <t>ROST30004</t>
  </si>
  <si>
    <t>Spolupráce s revizním technikem - uvedení OPZ - silnoproud do provozu</t>
  </si>
  <si>
    <t xml:space="preserve">  E.2.12</t>
  </si>
  <si>
    <t>Zařízení slaboproudé elektrotechniky SO-101</t>
  </si>
  <si>
    <t>E.2.12</t>
  </si>
  <si>
    <t>742</t>
  </si>
  <si>
    <t>Elektroinstalace - slaboproud</t>
  </si>
  <si>
    <t>998742203</t>
  </si>
  <si>
    <t>Přesun hmot pro slaboproud stanovený procentní sazbou (%) z ceny vodorovná dopravní vzdálenost do 50 m v objektech výšky přes 12 do 24 m</t>
  </si>
  <si>
    <t>742-1</t>
  </si>
  <si>
    <t>Domácí telefon - dveřní interkom</t>
  </si>
  <si>
    <t>R742-100001</t>
  </si>
  <si>
    <t>Domácí telefon - dveřní interkom, antivandal, bez kamery, min. 6 tlačítek (z toho 3 rezervní), D+M, včetně potřebné instalační krabice, stříšky, sběrnicový syst</t>
  </si>
  <si>
    <t>Domácí telefon - dveřní interkom, antivandal, bez kamery, min. 6 tlačítek (z toho 3 rezervní), D+M, včetně potřebné instalační krabice, stříšky, sběrnicový systém</t>
  </si>
  <si>
    <t>R742-100002</t>
  </si>
  <si>
    <t>Zdroj pro zámek a dom telefon, 24V-2A, zálohovaný, včetně krabice</t>
  </si>
  <si>
    <t>R742-100003</t>
  </si>
  <si>
    <t>Dveřní zámek samozamykací, elektromechanický, včetně prostupu z křídla do zárubně</t>
  </si>
  <si>
    <t>R742-100004</t>
  </si>
  <si>
    <t>Zvonkové tlačítko vnitřní, D+M</t>
  </si>
  <si>
    <t>R742-100005</t>
  </si>
  <si>
    <t>Kabel BUS pro domácí telefon</t>
  </si>
  <si>
    <t>R742-100006</t>
  </si>
  <si>
    <t>R742-100007</t>
  </si>
  <si>
    <t>R742-100008</t>
  </si>
  <si>
    <t>R742-100009</t>
  </si>
  <si>
    <t>R742-100010</t>
  </si>
  <si>
    <t>Přístroj domácího telefonu, nástěnná montáž, sběrnicový systém</t>
  </si>
  <si>
    <t>R742-100011</t>
  </si>
  <si>
    <t>R742-100012</t>
  </si>
  <si>
    <t>742-10</t>
  </si>
  <si>
    <t>Informační panely pro obecné turistické a reklamní informace (nejedná se o displeje pro zobrazování</t>
  </si>
  <si>
    <t>R742-1000001</t>
  </si>
  <si>
    <t>Informační pane podle položky 1 technické zprávy E.1.4.6</t>
  </si>
  <si>
    <t>R742-1000002</t>
  </si>
  <si>
    <t>Informační pane podle položky 2 technické zprávy E.1.4.6</t>
  </si>
  <si>
    <t>R742-1000003</t>
  </si>
  <si>
    <t>R742-1000005</t>
  </si>
  <si>
    <t>R742-1000006</t>
  </si>
  <si>
    <t>742-2</t>
  </si>
  <si>
    <t>Tlapnet – přesun technologie poskytovatele internetu z půdy do místnosti 223 a příprava Tlapnet pro</t>
  </si>
  <si>
    <t>R742-200001</t>
  </si>
  <si>
    <t>R742-200002</t>
  </si>
  <si>
    <t>R742-200003</t>
  </si>
  <si>
    <t>R742-200005</t>
  </si>
  <si>
    <t>R742-200006</t>
  </si>
  <si>
    <t>R742-200007</t>
  </si>
  <si>
    <t>R742-200009</t>
  </si>
  <si>
    <t>R742-200010</t>
  </si>
  <si>
    <t>Trubka instalační pod omítkou, na povrch 50mm</t>
  </si>
  <si>
    <t>R742-200011</t>
  </si>
  <si>
    <t>Žlab instalační, drátěný, nerez (suteren) včetně úchytů</t>
  </si>
  <si>
    <t>R742-200012</t>
  </si>
  <si>
    <t>R742-200013</t>
  </si>
  <si>
    <t>R742-200014</t>
  </si>
  <si>
    <t>R742-200015</t>
  </si>
  <si>
    <t>R742-200016</t>
  </si>
  <si>
    <t>R742-200017</t>
  </si>
  <si>
    <t>R742-200018</t>
  </si>
  <si>
    <t>742-3</t>
  </si>
  <si>
    <t>Úprava přívodu Cetin a.s.</t>
  </si>
  <si>
    <t>R742-300001</t>
  </si>
  <si>
    <t>Skříň telefonní (MIS1 nebo podobná) pod omítku, D+M, včetně přesunutí přívodního kabelu Cetin a.s., včetně vysekání niky pro tuto skříň pod římsu, včetně dodávk</t>
  </si>
  <si>
    <t>Skříň telefonní (MIS1 nebo podobná) pod omítku, D+M, včetně přesunutí přívodního kabelu Cetin a.s., včetně vysekání niky pro tuto skříň pod římsu, včetně dodávky svorkovnice</t>
  </si>
  <si>
    <t>R742-300002</t>
  </si>
  <si>
    <t>742-4</t>
  </si>
  <si>
    <t>Demontáž stávajících antén</t>
  </si>
  <si>
    <t>R742-400001</t>
  </si>
  <si>
    <t>Demontáž provizorních, zejména televizních antén na střeše budovy a ve 2.NP, práce ve výškách, včetně zabezpečení okolí proti náhodnému pádu předmětu ze střechy</t>
  </si>
  <si>
    <t>R742-400002</t>
  </si>
  <si>
    <t>Demontáž stožáru před výpravní budovu včetně základové konstrukce viz C3 - P1 vč. dopravy a likvidace odpadu</t>
  </si>
  <si>
    <t>R742-400003</t>
  </si>
  <si>
    <t>742-5</t>
  </si>
  <si>
    <t>Elektrická požární signalizace EPS</t>
  </si>
  <si>
    <t>R742-500001</t>
  </si>
  <si>
    <t>Čidlo EPS odborná demontáž včetně patice</t>
  </si>
  <si>
    <t>R742-500002</t>
  </si>
  <si>
    <t>Čidlo EPS zpětná montáž včetně patice, vyčištění</t>
  </si>
  <si>
    <t>R742-500003</t>
  </si>
  <si>
    <t>Doplnění čidla EPS – 109, 110 podle potřeb při realizaci – D+M včetně patice</t>
  </si>
  <si>
    <t>R742-500004</t>
  </si>
  <si>
    <t>Kabel JYSTY2x0,8 – D+M pod omítku</t>
  </si>
  <si>
    <t>R742-500005</t>
  </si>
  <si>
    <t>Odborné vyčištění ústředny</t>
  </si>
  <si>
    <t>R742-500006</t>
  </si>
  <si>
    <t>Revize celého systému EPS zkušebním plynem</t>
  </si>
  <si>
    <t>R742-500007</t>
  </si>
  <si>
    <t>742-6</t>
  </si>
  <si>
    <t>Ochrana stávajících technologií v místnosti 102 a 104</t>
  </si>
  <si>
    <t>R742-600001</t>
  </si>
  <si>
    <t>Provizorní stěna pro ochranu stávajcících technologií, obalení fólií, kartonem, sadrokartonem</t>
  </si>
  <si>
    <t>R742-600002</t>
  </si>
  <si>
    <t>Kontrola ochrany správcem SLP zařízení před započetím stavebních prací</t>
  </si>
  <si>
    <t>R742-600003</t>
  </si>
  <si>
    <t>Odborný dozor</t>
  </si>
  <si>
    <t>R742-600004</t>
  </si>
  <si>
    <t>Odborné vyčištění všech technologií</t>
  </si>
  <si>
    <t>742-7</t>
  </si>
  <si>
    <t>Přesun antény MRS Telematika ze sloupu</t>
  </si>
  <si>
    <t>R742-700001</t>
  </si>
  <si>
    <t>Kabel KOAX RLF10 dodávka 02dB/m</t>
  </si>
  <si>
    <t>R742-700002</t>
  </si>
  <si>
    <t>Kabel KOAX RLF10 montáž</t>
  </si>
  <si>
    <t>R742-200008.1</t>
  </si>
  <si>
    <t>R742-700004</t>
  </si>
  <si>
    <t>Trubka instalační pod omítkou 16-29 mm</t>
  </si>
  <si>
    <t>R742-700005</t>
  </si>
  <si>
    <t>R742-700006</t>
  </si>
  <si>
    <t>Úprava - přenesení antény včetně zapojení a odzkoušení. Objednat s dostatečným předstihem u ČD Telematika – subdodávkou!</t>
  </si>
  <si>
    <t>R742-700007</t>
  </si>
  <si>
    <t>742-8</t>
  </si>
  <si>
    <t>Přístupový systém na WC</t>
  </si>
  <si>
    <t>R742-800003</t>
  </si>
  <si>
    <t>Elektrický zámek – dodávka</t>
  </si>
  <si>
    <t>R742-800004</t>
  </si>
  <si>
    <t>R742-800008</t>
  </si>
  <si>
    <t>742-9</t>
  </si>
  <si>
    <t>Přepážkové komunikační zařízení + indukční smyčka</t>
  </si>
  <si>
    <t>R742-900001</t>
  </si>
  <si>
    <t>Interkom dle ŽST Brno. Standard-Tischversion, bestehend aus Zentraleinheit (40.054.311) + Mikrofon-Lautsprecher-Einheit/Tischversion (40.054.301) Netzgerät (40.</t>
  </si>
  <si>
    <t>Interkom dle ŽST Brno. Standard-Tischversion, bestehend aus Zentraleinheit (40.054.311) + Mikrofon-Lautsprecher-Einheit/Tischversion (40.054.301) Netzgerät (40.054.300) + Westerndose (40.054.305) + Nirostakapsel-Mikrofon (40.005.017) + reproduktor venkovní u klienta</t>
  </si>
  <si>
    <t>R742-900002</t>
  </si>
  <si>
    <t>Montáž zařízení</t>
  </si>
  <si>
    <t>R742-900003</t>
  </si>
  <si>
    <t>R742-900004</t>
  </si>
  <si>
    <t>Kabel 5x1,5 pro indukční smyčku D+M</t>
  </si>
  <si>
    <t>R742-900005</t>
  </si>
  <si>
    <t>Drážka v podlaze pro kabel 5x1,5</t>
  </si>
  <si>
    <t>R742-900006</t>
  </si>
  <si>
    <t>Zesilovač pro buzení smyčky s výstupem 0,1-1 Ohm</t>
  </si>
  <si>
    <t>R742-900007</t>
  </si>
  <si>
    <t xml:space="preserve">  E.2.15</t>
  </si>
  <si>
    <t>Zařízení pro měření a regulaci SO-101</t>
  </si>
  <si>
    <t>E.2.15</t>
  </si>
  <si>
    <t>36-10-M</t>
  </si>
  <si>
    <t>MaR - SW práce</t>
  </si>
  <si>
    <t>R36-10-M00001</t>
  </si>
  <si>
    <t>Montaz,seřízení,nastavení regulátorů kotlů a modulů</t>
  </si>
  <si>
    <t>R36-10-M00002</t>
  </si>
  <si>
    <t>za konfiguraci a nastavení GSM</t>
  </si>
  <si>
    <t>R36-10-M00003</t>
  </si>
  <si>
    <t>za konfiguraci, nastavení, kalibraci multiloggeru</t>
  </si>
  <si>
    <t>36-11-M</t>
  </si>
  <si>
    <t>MaR - hodinové zúčtovací sazby</t>
  </si>
  <si>
    <t>R36-11-M00001</t>
  </si>
  <si>
    <t>R36-11-M00002</t>
  </si>
  <si>
    <t>R36-11-M00003</t>
  </si>
  <si>
    <t>Priprava ke komplexni zkousce</t>
  </si>
  <si>
    <t>R36-11-M00004</t>
  </si>
  <si>
    <t>Zkusebni provoz</t>
  </si>
  <si>
    <t>R36-11-M00005</t>
  </si>
  <si>
    <t>Zauceni obsluhy</t>
  </si>
  <si>
    <t>R36-11-M00006</t>
  </si>
  <si>
    <t>Zabezpeceni pracoviste</t>
  </si>
  <si>
    <t>R36-11-M00007</t>
  </si>
  <si>
    <t>Montaz, seřízení, odzkoušení</t>
  </si>
  <si>
    <t>R36-11-M00008</t>
  </si>
  <si>
    <t>Spolupráce s dodavatelem při zapojovani a zkouškách</t>
  </si>
  <si>
    <t>R36-11-M00009</t>
  </si>
  <si>
    <t>R36-11-M00010</t>
  </si>
  <si>
    <t>36-1-M</t>
  </si>
  <si>
    <t>Specifikace dodávky DT1</t>
  </si>
  <si>
    <t>R36-1-M00001</t>
  </si>
  <si>
    <t>Plastová rozvodnice na povrch vč.rámu s DIN lištami, výbavy pro periferie a el obvody 500x400x230, plné dveře, 2-bod. zav., dvojhrot. zám.</t>
  </si>
  <si>
    <t>R36-1-M00002</t>
  </si>
  <si>
    <t>Vývod jednofázový, jističový - Kompletní sada vč.zapojení,Z1+2+3,Z4,Z5,Z6,Z7,RV</t>
  </si>
  <si>
    <t>R36-1-M00003</t>
  </si>
  <si>
    <t>Vývod jednofázový, jističový - Kompletní sada vč.zapojení,rezerva</t>
  </si>
  <si>
    <t>R36-1-M00004</t>
  </si>
  <si>
    <t>Detekce plynu - vyhodnocovací zařízení detekce úniku plynu (I, II stupeň)</t>
  </si>
  <si>
    <t>R36-1-M00005</t>
  </si>
  <si>
    <t>GSM hlásič poruchy a havarie - 4vst,2výst, vč. napaječe a zál.modulu napájení, komplet zapojení</t>
  </si>
  <si>
    <t>R36-1-M00006</t>
  </si>
  <si>
    <t>Poruchová signalizace - 8vst, 2výst, včetně komplet zapojení</t>
  </si>
  <si>
    <t>R36-1-M00007</t>
  </si>
  <si>
    <t>Přívodní obvody pro nap. R. přepěťové ochrany, signalizace a vyp.R.,mont.zásuvka - Kompletní sada vč.zapojení</t>
  </si>
  <si>
    <t>R36-1-M00008</t>
  </si>
  <si>
    <t>Drobný montážní materiál pro rozvadeč - Kompletní sada</t>
  </si>
  <si>
    <t>36-2-M</t>
  </si>
  <si>
    <t>Specifikace dodávky RV</t>
  </si>
  <si>
    <t>R36-2-M00001</t>
  </si>
  <si>
    <t>Plastová rozvodnice na povrch, IP55, průhledné dveře - 1řada,13modulů Nástěnná rozvodnice</t>
  </si>
  <si>
    <t>R36-2-M00002</t>
  </si>
  <si>
    <t>Příslušenství plastových rozvaděčů - Svork.blok 2x16+4x10</t>
  </si>
  <si>
    <t>R36-2-M00003</t>
  </si>
  <si>
    <t>Příslušenství plastových rozvaděčů - Držák svork.bloků</t>
  </si>
  <si>
    <t>R36-2-M00004</t>
  </si>
  <si>
    <t>Řadová svornice RSA1,5A</t>
  </si>
  <si>
    <t>R36-2-M00005</t>
  </si>
  <si>
    <t>Vývod jednofázový, motorový spouštěč,, stykač, přep A-O-R a sig.chodu na čelní desce,vč.čas.relé (asymetrický cyklovač), MV1 - Kompletní sada vč.zapojení do 0,2</t>
  </si>
  <si>
    <t>Vývod jednofázový, motorový spouštěč,, stykač, přep A-O-R a sig.chodu na čelní desce,vč.čas.relé (asymetrický cyklovač), MV1 - Kompletní sada vč.zapojení do 0,2kW,</t>
  </si>
  <si>
    <t>R36-2-M00006</t>
  </si>
  <si>
    <t>Přívodní obvody pro nap. R. signalizace a vyp.R.,mont.zásuvka - Kompletní sada vč.zapojení</t>
  </si>
  <si>
    <t>R36-2-M00007</t>
  </si>
  <si>
    <t>Drobný montážní materiál pro rozvadeč - kompletní sada</t>
  </si>
  <si>
    <t>36-3-M</t>
  </si>
  <si>
    <t>Regulační přístroje</t>
  </si>
  <si>
    <t>R36-3-M00001</t>
  </si>
  <si>
    <t>Zásuvka NN, IP 44 (PLAST), Z1-Z7 - 5518-2600 B Zásuvka jednonásobná IP 44, s ochranným kolíkem, s víčkem; d. Variant; b. bílá D+M</t>
  </si>
  <si>
    <t>R36-3-M00002</t>
  </si>
  <si>
    <t>Prostorový regulátor teploty jednoobvodový - kontakt "A" provedeníT 23, Typ: , rozsah: T.T1,T.T2 - 20..60 °C Obj.č.:405611136014 D+M</t>
  </si>
  <si>
    <t>R36-3-M00003</t>
  </si>
  <si>
    <t>Prostorový regulátor teploty jednoobvodový - kontakt "A" provedeníT 23, Typ: , rozsah: 0..40 °C Obj.č.:405611136013 D+M</t>
  </si>
  <si>
    <t>R36-3-M00004</t>
  </si>
  <si>
    <t>Regulátor tlaku vlnovcový, Označení: 61 214,Kontakty: "A", Provedení T23, Rozsah:P1,P2 40 .. 400kPa - Obj.č.: 405612146032 D+M</t>
  </si>
  <si>
    <t>R36-3-M00005</t>
  </si>
  <si>
    <t>Ventil tlakoměrový uzavírací (VTU) dle ČSN 13 7517.5 (mosaz), druh A, PN630 D+M</t>
  </si>
  <si>
    <t>R36-3-M00006</t>
  </si>
  <si>
    <t>Detektor pro výbušné plyny,Č.PL na 230V, přep. kontakt, D+M</t>
  </si>
  <si>
    <t>R36-3-M00007</t>
  </si>
  <si>
    <t>Plováčkový snímač hladiny svislý,-30-+130st.C, 250Vac,100Vac,1A(R)(15W), 2m vodič,ZAPL, typ D+M</t>
  </si>
  <si>
    <t>R36-3-M00008</t>
  </si>
  <si>
    <t>Termostat příložný havarijní - nastavitelný,T.TV2 BRC 87501 příložný termostat D+M</t>
  </si>
  <si>
    <t>R36-3-M00009</t>
  </si>
  <si>
    <t>Otočný směšovací třícestný ventil řady VRG131, vnitřní závit,V1,V2 VRG131 DN15 Kvs=1,63, připojení RP 1/2" D+M</t>
  </si>
  <si>
    <t>R36-3-M00010</t>
  </si>
  <si>
    <t>Otočný směšovací třícestný ventil řady VRG131, vnitřní závit,V1,V2 VRG131 DN15 Kvs=2,5, připojení RP 1/2" D+M</t>
  </si>
  <si>
    <t>R36-3-M00011</t>
  </si>
  <si>
    <t>Servopohony, řídící s. 3-bodový, nap. 230 VAC, S1,S2 ARA 661 krout.m 6(Nm), doba běhu 90° 120s D+M</t>
  </si>
  <si>
    <t>R36-3-M00012</t>
  </si>
  <si>
    <t>Servopohony, řídící s. 3-bodový, nap. 230 VAC, S1,S2 H1, XALK174E Ovládač nouzového zastavení ve skříni, standard, 1 Z + 1 V - rudé D+M</t>
  </si>
  <si>
    <t>R36-3-M00013</t>
  </si>
  <si>
    <t>HOUKAČKA, HU 230V, 50Hz D+M</t>
  </si>
  <si>
    <t>R36-3-M00014</t>
  </si>
  <si>
    <t>Elektroinstalační krabice - v uzavřeném provedení plastové krabice s krytím IP54 D+M</t>
  </si>
  <si>
    <t>R36-3-M00015</t>
  </si>
  <si>
    <t>Svorkovnice krabicová 273-112 2x1-2,5mm2 D+M</t>
  </si>
  <si>
    <t>R36-3-M00016</t>
  </si>
  <si>
    <t>Svorkovnice krabicová 273-403 3x1,5-4mm2 D+M</t>
  </si>
  <si>
    <t>36-4-M</t>
  </si>
  <si>
    <t>Dodávky MaR od dodavatele kotlů - systémové prvky</t>
  </si>
  <si>
    <t>R36-4-M00001</t>
  </si>
  <si>
    <t>Modul BM do kotle vč.čidla venk teploty AF, D+M</t>
  </si>
  <si>
    <t>R36-4-M00002</t>
  </si>
  <si>
    <t>Modul kaskádního řazení pro kotle MGK včetně čidla SAF, D+M</t>
  </si>
  <si>
    <t>R36-4-M00003</t>
  </si>
  <si>
    <t>Snímač ohřívače vody TUV SPF, D+M</t>
  </si>
  <si>
    <t>R36-4-M00004</t>
  </si>
  <si>
    <t>Modul směšovače MM včetně čidla VF teploty okruhu, D+M</t>
  </si>
  <si>
    <t>36-5-M</t>
  </si>
  <si>
    <t>Reg.přístroje - odvlhčování</t>
  </si>
  <si>
    <t>R36-5-M00001</t>
  </si>
  <si>
    <t>DL,Multilogger -teploměr-vlhkoměr - 4vstupy MiniDin s Eth.výstupem, výstup spín.tranzistor, vč. akumulátoru, napájecího adaptéru, držáku na stěnu, typ M1140, Se</t>
  </si>
  <si>
    <t>DL,Multilogger -teploměr-vlhkoměr - 4vstupy MiniDin s Eth.výstupem, výstup spín.tranzistor, vč. akumulátoru, napájecího adaptéru, držáku na stěnu, typ M1140, Sensit - Multilogger nástěnný D+M</t>
  </si>
  <si>
    <t>R36-5-M00002</t>
  </si>
  <si>
    <t>Snímač relativní vlhkosti a teploty s digitálním výstupem pro přip.k multilogerru- konektor MINIDIN - MS1, snímač teploty, rel. vlhkosti, kabel 10m Sensit, D+M</t>
  </si>
  <si>
    <t>R36-5-M00003</t>
  </si>
  <si>
    <t>Snímač relativní vlhkosti a teploty s digitálním výstupem pro přip.k multilogerru- konektor MINIDIN, - MS1, snímač teploty, rel. vlhkosti, kabel 20m Sensit</t>
  </si>
  <si>
    <t>36-6-M</t>
  </si>
  <si>
    <t>Elektromontáže - bytové kotle</t>
  </si>
  <si>
    <t>R36-6-M00001</t>
  </si>
  <si>
    <t>Byty v 2.NP: Byt č.1 -kotel v mč.215, prostor termostat v mč. 217, byt č.2-kotel v m.č.202, prostor termostat v m.č.206 UT-dodán kotel 14kW včetně zásobníku TV,</t>
  </si>
  <si>
    <t>Byty v 2.NP: Byt č.1 -kotel v mč.215, prostor termostat v mč. 217, byt č.2-kotel v m.č.202, prostor termostat v m.č.206  
UT-dodán kotel 14kW včetně zásobníku TV, čidla venkovní teploty, čidla TV, automatiky v kotli BM-2 (ekvitermní regulace)  
Prostorový regulátor, týdenní program, - RDE10.1 , přepínací kontakt AC24..230V, bateriové napájení, D+M</t>
  </si>
  <si>
    <t>R36-6-M00002</t>
  </si>
  <si>
    <t>Elektroinstalační krabice - pod omítku 68-1902 krabice odbočná, D+M</t>
  </si>
  <si>
    <t>R36-6-M00003</t>
  </si>
  <si>
    <t>Zapojení čidla venk.teploty, čidla Tv, prost.termostau - Jyty 02x1,5, - Soubor, D+M</t>
  </si>
  <si>
    <t>R36-6-M00004</t>
  </si>
  <si>
    <t>Hodinová zúčtovací sazba - Montáž</t>
  </si>
  <si>
    <t>36-7-M</t>
  </si>
  <si>
    <t>Elektromontáže - kabeláž</t>
  </si>
  <si>
    <t>CYKY-O 2x1.5 2x1.5 mm2:50=50.000 [A] 
Celkem: A=50.000 [B]</t>
  </si>
  <si>
    <t>CYKY-O 3x1.5 3x1.5 mm2:20=20.000 [A] 
CYKY-J 3x1.5 3x1.5 mm2:115=115.000 [B] 
Celkem: A+B=135.000 [C]</t>
  </si>
  <si>
    <t>741122219</t>
  </si>
  <si>
    <t>Montáž kabelů měděných bez ukončení uložených volně nebo v liště plných kulatých (např. CYKY) počtu a průřezu žil 4x1,5 až 2,5 mm2</t>
  </si>
  <si>
    <t>CYKY-O 4x1.5 4x1.5 mm2:5=5.000 [A]</t>
  </si>
  <si>
    <t>34111060</t>
  </si>
  <si>
    <t>kabel instalační jádro Cu plné izolace PVC plášť PVC 450/750V (CYKY) 4x1,5mm2</t>
  </si>
  <si>
    <t>741124736</t>
  </si>
  <si>
    <t>Montáž kabelů měděných ovládacích bez ukončení uložených pevně stíněných ovládacích s plným jádrem (např. JYTY) počtu a průměru žil 2 až 12x1,5 mm2</t>
  </si>
  <si>
    <t>JYTY-O 2x1 mm 2x1 mm:65=65.000 [A] 
Celkem: A=65.000 [B]</t>
  </si>
  <si>
    <t>34113148</t>
  </si>
  <si>
    <t>kabel ovládací průmyslový stíněný laminovanou Al fólií s příložným Cu drátem jádro Cu plné izolace PVC plášť PVC 250V (JYTY) 2x1,00mm2</t>
  </si>
  <si>
    <t>741120401</t>
  </si>
  <si>
    <t>Montáž vodičů izolovaných měděných drátovacích bez ukončení v rozváděčích plných a laněných (např. CY), průřezu žily 0,35 až 6 mm2</t>
  </si>
  <si>
    <t>741132181</t>
  </si>
  <si>
    <t>Ukončení kabelů smršťovací záklopkou nebo páskou se zapojením Příplatek k cenám za ukončení a připojení stínění nebo pancíře v plášti kabelu</t>
  </si>
  <si>
    <t>741132001</t>
  </si>
  <si>
    <t>Ukončení kabelů smršťovací záklopkou nebo páskou se zapojením s letováním počtu a průřezu žil do 2x1,5 mm2</t>
  </si>
  <si>
    <t>741132002</t>
  </si>
  <si>
    <t>Ukončení kabelů smršťovací záklopkou nebo páskou se zapojením s letováním počtu a průřezu žil do 3x1,5 mm2</t>
  </si>
  <si>
    <t>210950101</t>
  </si>
  <si>
    <t>Ostatní práce při montáži vodičů, šňůr a kabelů označovací štítek na kabel dalším štítkem</t>
  </si>
  <si>
    <t>36-8-M</t>
  </si>
  <si>
    <t>MaR - Konstrukce</t>
  </si>
  <si>
    <t>741210002</t>
  </si>
  <si>
    <t>Montáž rozvodnic oceloplechových nebo plastových bez zapojení vodičů běžných, hmotnosti do 50 kg</t>
  </si>
  <si>
    <t>R36-8-M00003</t>
  </si>
  <si>
    <t>Kabelový žlab plechový délka 3 m včetně spojek a spojovacího materiálu 62/50 žlab s víkem D+M</t>
  </si>
  <si>
    <t>R36-8-M00004</t>
  </si>
  <si>
    <t>Kabelový žlab plechový délka 3 m včetně spojek a spojovacího materiálu 125/50 žlab s víkem D+M</t>
  </si>
  <si>
    <t>R36-8-M00005</t>
  </si>
  <si>
    <t>Přepážka kabelového žlabu výška 50, 2m D+M</t>
  </si>
  <si>
    <t>R36-8-M00006</t>
  </si>
  <si>
    <t>Nosník žlabu šíře 62mm D+M</t>
  </si>
  <si>
    <t>R36-8-M00007</t>
  </si>
  <si>
    <t>Nosník žlabu šíře 125mm D+M</t>
  </si>
  <si>
    <t>R36-8-M00008</t>
  </si>
  <si>
    <t>6016 TRUBKA OCEL. ZÁVITOVÁ - LAKOVANÁ - 3m, pevně D+M</t>
  </si>
  <si>
    <t>R36-8-M00009</t>
  </si>
  <si>
    <t>6021 TRUBKA OCEL. ZÁVITOVÁ - LAKOVANÁ - 3m, pevně D+M</t>
  </si>
  <si>
    <t>R36-8-M00010</t>
  </si>
  <si>
    <t>LV 40X15 LIŠTA VKLÁDACÍ (2m) D+M</t>
  </si>
  <si>
    <t>R36-8-M00011</t>
  </si>
  <si>
    <t>LH 40X40 LIŠTA HRANATÁ (2m) - DVOJITÝ ZÁMEK+KRYTY D+M</t>
  </si>
  <si>
    <t>R36-8-M00012</t>
  </si>
  <si>
    <t>1216EHFPP TRUBKA OHEBNÁ - SUPER MONOFLEX HFPP 16 750N D+M</t>
  </si>
  <si>
    <t>R36-8-M00013</t>
  </si>
  <si>
    <t>Ocel. nosné konstr. pro přístr. do 5kg D+M</t>
  </si>
  <si>
    <t>R36-8-M00014</t>
  </si>
  <si>
    <t>Ocel. nosné konstr. pro přístr. do 10kg D+M</t>
  </si>
  <si>
    <t>R36-8-M00015</t>
  </si>
  <si>
    <t>Ocel. nosné konstr. pro přístr. do 50kg D+M</t>
  </si>
  <si>
    <t>36-9-M</t>
  </si>
  <si>
    <t>MaR - pospojování, uzemnění, doplnění hromosvodu</t>
  </si>
  <si>
    <t>R36-9-M00001</t>
  </si>
  <si>
    <t>CY 6 6 mm2,, pevně D+M</t>
  </si>
  <si>
    <t>R36-9-M00002</t>
  </si>
  <si>
    <t>CY 10 10 mm2,, pevně D+M</t>
  </si>
  <si>
    <t>R36-9-M00003</t>
  </si>
  <si>
    <t>OCELOVÝ DRÁT POZINKOVANÝ - Drát 8 drát o 8mm(0,40kg/m), pevně D+M</t>
  </si>
  <si>
    <t>R36-9-M00004</t>
  </si>
  <si>
    <t>Svorka SK křížová D+M</t>
  </si>
  <si>
    <t>R36-9-M00005</t>
  </si>
  <si>
    <t>Svorka - prov.Cu SP01 připojovací D+M</t>
  </si>
  <si>
    <t>R36-9-M00006</t>
  </si>
  <si>
    <t>Svorka - prov.Cu SS spojovací D+M</t>
  </si>
  <si>
    <t>R36-9-M00007</t>
  </si>
  <si>
    <t>ZEMNÍCÍ SVORKA ZSA16 D+M</t>
  </si>
  <si>
    <t>R36-9-M00008</t>
  </si>
  <si>
    <t>Cu pás.ZS16 Pásek uzemňovací Cu, 0.5m D+M</t>
  </si>
  <si>
    <t>R36-9-M00009</t>
  </si>
  <si>
    <t>Montaz hromosvodu - doplnění stávajícího - vytvoření ochranného prostoru odfuku plynu od kotlů, uzemnění plynovodu</t>
  </si>
  <si>
    <t>ROST00003</t>
  </si>
  <si>
    <t>Montáž a zprovoznění MaR - ovládání technologie</t>
  </si>
  <si>
    <t>ROST30002</t>
  </si>
  <si>
    <t>Revize MaR</t>
  </si>
  <si>
    <t>ROST30005</t>
  </si>
  <si>
    <t>Revize - uvedení OPZ - MaR do provozu</t>
  </si>
  <si>
    <t>ROST90001</t>
  </si>
  <si>
    <t>Zpracování dodavatelské dokumentace MaR</t>
  </si>
  <si>
    <t>E.3.8</t>
  </si>
  <si>
    <t>Přestavba hygienického zařízení na boxy na kola</t>
  </si>
  <si>
    <t xml:space="preserve">  E.3.8.1</t>
  </si>
  <si>
    <t>E.3.8.1</t>
  </si>
  <si>
    <t>R31000001</t>
  </si>
  <si>
    <t>Osazení ocelových válcovaných nosníků do č.12, včetně dodávky profilu I č.12</t>
  </si>
  <si>
    <t>101:0.309=0.309 [A] 
Celkem: A=0.309 [B]</t>
  </si>
  <si>
    <t>0.309*1.08 Přepočtené koeficientem množství=0.334 [A]</t>
  </si>
  <si>
    <t>12.8*0.3=3.840 [A]</t>
  </si>
  <si>
    <t>R56400001</t>
  </si>
  <si>
    <t>Podklad nebo kryt z kameniva hrubého drceného vel. 11-22 mm s rozprostřením a zhutněním, po zhutnění tl. 250 mm</t>
  </si>
  <si>
    <t>14.89*1.02 Přepočtené koeficientem množství=15.188 [A]</t>
  </si>
  <si>
    <t>R56400003</t>
  </si>
  <si>
    <t>Žlab odvodňovací polymerbeton, zatížení F900 kN, včetně dodávky žlabu a roštu litinaD+M</t>
  </si>
  <si>
    <t>Vpusť k žlabu polymerbetonová F900, litinový rošt D+M</t>
  </si>
  <si>
    <t>Úpravy povrchů, podlahy a osazování výplní</t>
  </si>
  <si>
    <t>622142001</t>
  </si>
  <si>
    <t>Potažení vnějších ploch pletivem v ploše nebo pruzích, na plném podkladu sklovláknitým vtlačením do tmelu stěn</t>
  </si>
  <si>
    <t>(0.61+0.81)*2.64+(0.54+0.54)*0.9+0.54*4.635+1.16*4.635+0.28*2.06=13.177 [A] 
10.86*1.5=16.290 [B] 
(0.61+0.81+0.54+0.54)*1.5=3.750 [C] 
10.86*2.06+12.5=34.872 [D] 
Celkem: A+B+C+D=68.089 [E]</t>
  </si>
  <si>
    <t>622252002</t>
  </si>
  <si>
    <t>Montáž profilů kontaktního zateplení ostatních stěnových, dilatačních apod. lepených do tmelu</t>
  </si>
  <si>
    <t>2.4*4+2*4.435+5.86+14.73=39.060 [A]</t>
  </si>
  <si>
    <t>R62100003</t>
  </si>
  <si>
    <t>Profil nadokenní vč. okapničky LT plast, dl=2 m</t>
  </si>
  <si>
    <t>4.435=4.435 [A] 
Ztratné 10%:0.1*4.435=0.444 [B] 
Zaokrouhlení:1.121=1.121 [C] 
Celkem: A+B+C=6.000 [D]</t>
  </si>
  <si>
    <t>R62100004</t>
  </si>
  <si>
    <t>Profil rohový ETICS PVC se síťovinou, l=2500 mm, lišta rohová PVC se síťovinou</t>
  </si>
  <si>
    <t>2.4*4+4.435+14.73=28.765 [A] 
Ztratné 10%:0.1*28.765=2.877 [B] 
Zaokrouhlení:0.858=0.858 [C] 
Celkem: A+B+C=32.500 [D]</t>
  </si>
  <si>
    <t>R62100005</t>
  </si>
  <si>
    <t>Profil ukončovací pro oplechování LW45 dl. 2 m, přesah tkaniny 120 mm</t>
  </si>
  <si>
    <t>5.86=5.860 [A] 
Ztratné 10%:0.1*5.86=0.586 [B] 
Zaokrouhlení:1.554=1.554 [C] 
Celkem: A+B+C=8.000 [D]</t>
  </si>
  <si>
    <t>R62100006</t>
  </si>
  <si>
    <t>Tkanina sklovláknitá armovací R 131</t>
  </si>
  <si>
    <t>(0.61+0.81)*2.64+(0.54+0.54)*0.9+0.54*4.635+1.16*4.635+0.28*2.06=13.177 [A] 
10.86*1.5=16.290 [B] 
(0.61+0.81+0.54+0.54)*1.5=3.750 [C] 
10.86*2.06+12.5=34.872 [D] 
Mezisoučet: A+B+C+D=68.089 [E] 
Ztratné 10%:0.1*68.089=6.809 [F] 
Celkem: A+B+C+D+F=74.898 [G]</t>
  </si>
  <si>
    <t>R62100007</t>
  </si>
  <si>
    <t>Montáž izolace stěn a stropů na tmel a hmožd.6 ks/m2,</t>
  </si>
  <si>
    <t>R62100008</t>
  </si>
  <si>
    <t>Přebroušení izolantu</t>
  </si>
  <si>
    <t>R62100009</t>
  </si>
  <si>
    <t>Hmoždinka zapoušt. STR 8/60U 2G x 215 mm se zátkou, ocelový šroubovací trn</t>
  </si>
  <si>
    <t>R62100010</t>
  </si>
  <si>
    <t>Lepicí a stěrková hmota</t>
  </si>
  <si>
    <t>lepení TI desek, spotřeba cca 4,0 kg/m2 : ' 
'výztužná vrstva, spotřeba cca 6,0 kg/m2 : ' 
((0.61+0.81)*2.64+(0.54+0.54)*0.9+0.54*4.635+1.16*4.635+0.28*2.06)*10=131.771 [A] 
10.86*1.5*10=162.900 [B] 
(0.61+0.81+0.54+0.54)*1.5*10=37.500 [C] 
(10.86*2.06+12.5)*10=348.716 [D] 
Celkem: A+B+C+D=680.887 [E]</t>
  </si>
  <si>
    <t>Demontáž a likvidace stávajícího orientačního systému v případě světelných tabulý vč. odpojení</t>
  </si>
  <si>
    <t>28375938</t>
  </si>
  <si>
    <t>deska EPS 70 fasádní ?=0,039 tl 100mm</t>
  </si>
  <si>
    <t>(0.61+0.81)*2.64+(0.54+0.54)*0.9+0.54*4.635+1.16*4.635+0.28*2.06=13.177 [A] 
Ztratné 10%:13.177*0.1=1.318 [B] 
Celkem: A+B=14.495 [C]</t>
  </si>
  <si>
    <t>28375952</t>
  </si>
  <si>
    <t>deska EPS 70 fasádní ?=0,039 tl 160mm</t>
  </si>
  <si>
    <t>10.86*2.06+12.5=34.872 [A] 
Ztratné 10%:34.872*0.1=3.487 [B] 
Celkem: A+B=38.359 [C]</t>
  </si>
  <si>
    <t>28376443</t>
  </si>
  <si>
    <t>deska z polystyrénu XPS, hrana rovná a strukturovaný povrch 300kPa tl 100mm</t>
  </si>
  <si>
    <t>(0.61+0.81+0.54+0.54)*1.5=3.750 [A] 
Ztratné 10%:3.75*0.1=0.375 [B] 
Celkem: A+B=4.125 [C]</t>
  </si>
  <si>
    <t>28376447</t>
  </si>
  <si>
    <t>deska z polystyrénu XPS, hrana rovná a strukturovaný povrch 300kPa tl 160mm</t>
  </si>
  <si>
    <t>10.86*1.5=16.290 [A] 
Ztratné 10%:16.29*0.1=1.629 [B] 
Celkem: A+B=17.919 [C]</t>
  </si>
  <si>
    <t>622531012</t>
  </si>
  <si>
    <t>Omítka tenkovrstvá silikonová vnějších ploch probarvená bez penetrace zatíraná (škrábaná), zrnitost 1,5 mm stěn</t>
  </si>
  <si>
    <t>7=7.000 [A]</t>
  </si>
  <si>
    <t>711131811</t>
  </si>
  <si>
    <t>Odstranění izolace proti zemní vlhkosti na ploše vodorovné V</t>
  </si>
  <si>
    <t>16.23=16.230 [A]</t>
  </si>
  <si>
    <t>998711201</t>
  </si>
  <si>
    <t>Přesun hmot pro izolace proti vodě, vlhkosti a plynům stanovený procentní sazbou (%) z ceny vodorovná dopravní vzdálenost do 50 m v objektech výšky do 6 m</t>
  </si>
  <si>
    <t>713463313</t>
  </si>
  <si>
    <t>Montáž izolace tepelné potrubí a ohybů tvarovkami nebo deskami potrubními pouzdry s povrchovou úpravou hliníkovou fólií se samolepícím přesahem (izolační materiál ve specifikaci) přelepenými samolepící hliníkovou páskou potrubí jednovrstvá D přes 100 do 150 mm</t>
  </si>
  <si>
    <t>Kašírovaná potrubní izolační pouzdra z minerální vlny a hliníkovou fólií na povrchu, 48 x 100 mm</t>
  </si>
  <si>
    <t>998713201</t>
  </si>
  <si>
    <t>Přesun hmot pro izolace tepelné stanovený procentní sazbou (%) z ceny vodorovná dopravní vzdálenost do 50 m v objektech výšky do 6 m</t>
  </si>
  <si>
    <t>2*1.2=2.400 [A]</t>
  </si>
  <si>
    <t>4*0.6+1.1=3.500 [A]</t>
  </si>
  <si>
    <t>998764201</t>
  </si>
  <si>
    <t>Přesun hmot pro konstrukce klempířské stanovený procentní sazbou (%) z ceny vodorovná dopravní vzdálenost do 50 m v objektech výšky do 6 m</t>
  </si>
  <si>
    <t>767584152</t>
  </si>
  <si>
    <t>Montáž kovových podhledů kazetových, z kazet velikosti 600 x 600 mm, plochy přes 10 do 20 m2</t>
  </si>
  <si>
    <t>rozvodna skřiň dveře + rám:45=45.000 [A]</t>
  </si>
  <si>
    <t>R767000001</t>
  </si>
  <si>
    <t>OK02 Stojan na kola nerez trubka 60,3x3 mm, nerez kartáčovaná, s přírubou, kotevní deska, kotveno chemická kotva 4ks specifikace E.1.1 OK02 D+M</t>
  </si>
  <si>
    <t>OK02:12=12.000 [A]</t>
  </si>
  <si>
    <t>R767000002</t>
  </si>
  <si>
    <t>Kazetový podhled 600x600 mm kovový, rošt, obvodový L profil + nerez kazety hladké děrované D+M</t>
  </si>
  <si>
    <t>12.94=12.940 [A]</t>
  </si>
  <si>
    <t>998767201</t>
  </si>
  <si>
    <t>Přesun hmot pro zámečnické konstrukce stanovený procentní sazbou (%) z ceny vodorovná dopravní vzdálenost do 50 m v objektech výšky do 6 m</t>
  </si>
  <si>
    <t>OK01 Sestava 5 boxů na kola, smrková biodeska 27 mm, výška 2250 mm, povrchová úprava, logo D + M specifikace viz OK01 E.1.1</t>
  </si>
  <si>
    <t>OK01 Sestava 5 boxů na kola, smrková biodeska 27 mm, výška 2250 mm, povrchová úprava, logo  
D + M  
specifikace viz OK01 E.1.1</t>
  </si>
  <si>
    <t>916131111</t>
  </si>
  <si>
    <t>Osazení silničního obrubníku betonového se zřízením lože, s vyplněním a zatřením spár cementovou maltou ležatého bez boční opěry, do lože z kameniva těženého</t>
  </si>
  <si>
    <t>podkladní konstrukce OK01:3*5=15.000 [A] 
podkladní konstrukce OK02:7*2=14.000 [B] 
Celkem: A+B=29.000 [C]</t>
  </si>
  <si>
    <t>59217026</t>
  </si>
  <si>
    <t>obrubník betonový silniční 500x150x250mm</t>
  </si>
  <si>
    <t>952901111</t>
  </si>
  <si>
    <t>Vyčištění budov nebo objektů před předáním do užívání budov bytové nebo občanské výstavby, světlé výšky podlaží do 4 m</t>
  </si>
  <si>
    <t>14.89=14.890 [A]</t>
  </si>
  <si>
    <t>2.91*0.3*0.2=0.175 [A] 
4.635*0.6*0.2=0.556 [B] 
Celkem: A+B=0.731 [C]</t>
  </si>
  <si>
    <t>1.48*2.2=3.256 [A] 
1.82*2.2-2*0.6*1.97=1.640 [B] 
2.91*2.2-3*0.6*1.97=2.856 [C] 
2*1.5*2.2=6.600 [D] 
0.45*2.2=0.990 [E] 
Celkem: A+B+C+D+E=15.342 [F]</t>
  </si>
  <si>
    <t>3.61*2.91=10.505 [A] 
(0.3+0.3+1.0)*1.25=2.000 [B] 
Celkem: A+B=12.505 [C]</t>
  </si>
  <si>
    <t>962032241</t>
  </si>
  <si>
    <t>Bourání zdiva nadzákladového z cihel nebo tvárnic z cihel pálených nebo vápenopískových, na maltu cementovou, objemu přes 1 m3</t>
  </si>
  <si>
    <t>4.635*2.75*0.35=4.461 [A] 
4.835*0.3*0.35=0.508 [B] 
Celkem: A+B=4.969 [C]</t>
  </si>
  <si>
    <t>963051113</t>
  </si>
  <si>
    <t>Bourání železobetonových stropů deskových, tl. přes 80 mm</t>
  </si>
  <si>
    <t>2*1.1*0.1*0.3=0.066 [A] 
0.3*1.05*0.1=0.032 [B] 
Celkem: A+B=0.098 [C]</t>
  </si>
  <si>
    <t>4*1.2*0.15*0.15=0.108 [A]</t>
  </si>
  <si>
    <t>(5.28+8.91)*0.05=0.710 [A]</t>
  </si>
  <si>
    <t>16.23*0.15=2.435 [A]</t>
  </si>
  <si>
    <t>5.28+8.91=14.190 [A]</t>
  </si>
  <si>
    <t>4*0.6*0.65=1.560 [A]</t>
  </si>
  <si>
    <t>0.6*1.97*5=5.910 [A] 
0.8*1.97*2=3.152 [B] 
Celkem: A+B=9.062 [C]</t>
  </si>
  <si>
    <t>975022251</t>
  </si>
  <si>
    <t>Podchycení nadzákladového zdiva dřevěnou výztuhou v. podchycení do 3 m, při tl. zdiva do 450 mm a délce podchycení přes 3 do 5 m</t>
  </si>
  <si>
    <t>5.0=5.000 [A]</t>
  </si>
  <si>
    <t>(3.98+3.98+1.97+0.23+1.8)*1.97=23.561 [A] 
(5.51+0.525+0.32+0.275+4.12+4.1+4.1)*1.985=37.616 [B] 
4.26*0.3=1.278 [C] 
Celkem: A+B+C=62.455 [D]</t>
  </si>
  <si>
    <t>965082923</t>
  </si>
  <si>
    <t>Odstranění násypu pod podlahami nebo ochranného násypu na střechách tl. do 100 mm, plochy přes 2 m2</t>
  </si>
  <si>
    <t>14.66*0.2=2.932 [A] 
3*5*0.15*0.25=0.563 [B] 
Celkem: A+B=3.495 [C]</t>
  </si>
  <si>
    <t>R96500002</t>
  </si>
  <si>
    <t>Odstranění KZS EPS F tl. 100 mm s omítkou</t>
  </si>
  <si>
    <t>14.15-2*0.8*1.97=10.998 [A]</t>
  </si>
  <si>
    <t>5.9*2.3=13.570 [A]</t>
  </si>
  <si>
    <t>cca 30 dní:' 
5.9*2.3*30=407.100 [A]</t>
  </si>
  <si>
    <t>5.9*4.0=23.600 [A]</t>
  </si>
  <si>
    <t>cca 30 dní:' 
5.9*4.0*30=708.000 [A]</t>
  </si>
  <si>
    <t>14.66=14.660 [A]</t>
  </si>
  <si>
    <t>0.064+8.381+14.964+0.494+14.313+0.744+4.893+0.55+0.065+2=46.468 [A]</t>
  </si>
  <si>
    <t>(0.064+8.381+14.964+0.494+14.313+0.744+4.893+0.55+0.065+2)*47=2 183.996 [A]</t>
  </si>
  <si>
    <t>8.381=8.381 [A]</t>
  </si>
  <si>
    <t>0.494=0.494 [A]</t>
  </si>
  <si>
    <t>0.064=0.064 [A]</t>
  </si>
  <si>
    <t>14.313+14.964+2=31.277 [A]</t>
  </si>
  <si>
    <t>R99700005</t>
  </si>
  <si>
    <t>R99700006</t>
  </si>
  <si>
    <t>0.744=0.744 [A]</t>
  </si>
  <si>
    <t>4.893=4.893 [A]</t>
  </si>
  <si>
    <t>997013814</t>
  </si>
  <si>
    <t>909</t>
  </si>
  <si>
    <t>NEOCEŇOVAT - Poplatek za uložení stavebního odpadu na skládce (skládkovné) z izolačních materiálů zatříděného do Katalogu odpadů pod kódem 17 06 04</t>
  </si>
  <si>
    <t>Poplatek za uložení stavebního odpadu na skládce (skládkovné) z izolačních materiálů zatříděného do Katalogu odpadů pod kódem 17 06 04</t>
  </si>
  <si>
    <t>0.55=0.550 [A]</t>
  </si>
  <si>
    <t>997013111</t>
  </si>
  <si>
    <t>Vnitrostaveništní doprava suti a vybouraných hmot vodorovně do 50 m svisle s použitím mechanizace pro budovy a haly výšky do 6 m</t>
  </si>
  <si>
    <t>998011001</t>
  </si>
  <si>
    <t>Přesun hmot pro budovy občanské výstavby, bydlení, výrobu a služby s nosnou svislou konstrukcí zděnou z cihel, tvárnic nebo kamene vodorovná dopravní vzdálenost do 100 m pro budovy výšky do 6 m</t>
  </si>
  <si>
    <t>Demontáž a úprava stávajícího systému ÚT vč. vypuštění a napuštění systému</t>
  </si>
  <si>
    <t>ROST00002</t>
  </si>
  <si>
    <t>Zkoušky spojené s ETICS</t>
  </si>
  <si>
    <t>Informativní tabulka o provozování kamerového systému D+M</t>
  </si>
  <si>
    <t xml:space="preserve">  E.3.8.11</t>
  </si>
  <si>
    <t>Zařízení silnoproudé elektotechniky SO-102</t>
  </si>
  <si>
    <t>E.3.8.11</t>
  </si>
  <si>
    <t>CYKY-J 3x1.5 , pevně</t>
  </si>
  <si>
    <t>CYKY-J 5x1.5 , pevně</t>
  </si>
  <si>
    <t>CYKY-J 3x2.5 , pevně</t>
  </si>
  <si>
    <t>ukončení kabelů SZ do 4x10 mm2</t>
  </si>
  <si>
    <t>ukončení kabelu SZ do 5x6 mm2</t>
  </si>
  <si>
    <t>R740-100007</t>
  </si>
  <si>
    <t>montáž plastových skříní do 20 kg</t>
  </si>
  <si>
    <t>R740-100008</t>
  </si>
  <si>
    <t>Uprava stavajiciho zarizeni</t>
  </si>
  <si>
    <t>740-RS7</t>
  </si>
  <si>
    <t>Specifikace dodávky rozvodnice RS7</t>
  </si>
  <si>
    <t>R740RS7001</t>
  </si>
  <si>
    <t>Plastová rozvodnice na omítku 3/36 modulů IP65</t>
  </si>
  <si>
    <t>R740RS7002</t>
  </si>
  <si>
    <t>R740RS7003</t>
  </si>
  <si>
    <t>R740RS7004</t>
  </si>
  <si>
    <t>R740RS7005</t>
  </si>
  <si>
    <t>R740RS7006</t>
  </si>
  <si>
    <t>R740RS7007</t>
  </si>
  <si>
    <t>Elektroměr 1x57-288 V Přímé měření, činný výkon, třída přesnosti: 1, impulsní výstup: PRG, dva tarify, napětí: 1x57-288 V</t>
  </si>
  <si>
    <t>R7740RS7M001</t>
  </si>
  <si>
    <t>R7740RS7M002</t>
  </si>
  <si>
    <t>R7740RS7M003</t>
  </si>
  <si>
    <t>R7740RS7M004</t>
  </si>
  <si>
    <t>R7740RS7M005</t>
  </si>
  <si>
    <t>R7740RS7M006</t>
  </si>
  <si>
    <t>R7740RS7M007</t>
  </si>
  <si>
    <t>R7740RS7M008</t>
  </si>
  <si>
    <t>R7740RS7M009</t>
  </si>
  <si>
    <t xml:space="preserve">  E.3.8.6</t>
  </si>
  <si>
    <t>Zařízení zdravotechnické instalace SO-102</t>
  </si>
  <si>
    <t>E.3.8.6</t>
  </si>
  <si>
    <t>2=2.000 [A]</t>
  </si>
  <si>
    <t>5=5.000 [A]</t>
  </si>
  <si>
    <t>ON</t>
  </si>
  <si>
    <t>Ostatní náklady</t>
  </si>
  <si>
    <t xml:space="preserve">  ON</t>
  </si>
  <si>
    <t>VRN1</t>
  </si>
  <si>
    <t>Průzkumné, geodetické a projektové práce</t>
  </si>
  <si>
    <t>VRN100001</t>
  </si>
  <si>
    <t>Geodetické práce při provádění stavby - vytyčení inženýrských sítí, polohopisné a výškopisné vytyčení stavby</t>
  </si>
  <si>
    <t>[bez vazby na CS]</t>
  </si>
  <si>
    <t>VRN2</t>
  </si>
  <si>
    <t>Příprava staveniště</t>
  </si>
  <si>
    <t>VRN20002</t>
  </si>
  <si>
    <t>Zajištění vymístění pokladny v rozsahu stavebného kontejneru specifikace viz PD vč. napojení NN, slaboproud</t>
  </si>
  <si>
    <t>cca12 měsíců:12=12.000 [A]</t>
  </si>
  <si>
    <t>VRN20003</t>
  </si>
  <si>
    <t>Zajištění vymístění čekárny v rozsahu stavebného kontejneru specifikace viz PD vč. napojení NN, slaboproud, přesun info panelu</t>
  </si>
  <si>
    <t>VRN20004</t>
  </si>
  <si>
    <t>Zajištění a provoz mobilních toalet pro cestující specifikace dle PD, čištění v intervalu 7 dní</t>
  </si>
  <si>
    <t>cca12 měsíců WC ženy + WC muži:12*2=24.000 [A]</t>
  </si>
  <si>
    <t>VRN9</t>
  </si>
  <si>
    <t>VRN900001</t>
  </si>
  <si>
    <t>Uvedení všech pozemk, konstrukcí a povrchů dotčených stavbou do původního stavu včetně protokolárního zpětného předání vlastníkům</t>
  </si>
  <si>
    <t>SO 90-90</t>
  </si>
  <si>
    <t>Likvidace odpadu vč.dopravy</t>
  </si>
  <si>
    <t xml:space="preserve">  SO 90-90</t>
  </si>
  <si>
    <t>E.1.4.4:70*1.9=133.000 [A] 
1.5*1.0*2.71*1.9=7.724 [B] 
50.288*1.9=95.547 [C] 
260.612=260.612 [D] 
2.817=2.817 [E] 
Mezisoučet: A+B+C+D+E=499.700 [F] 
'E.3.8' 
4.893=4.893 [G] 
Mezisoučet: G=4.893 [H] 
Celkem: A+B+C+D+E+G=504.593 [K]</t>
  </si>
  <si>
    <t>E.1.1.:' 
34.238=34.238 [A] 
Mezisoučet: A=34.238 [B] 
Celkem: A=34.238 [C]</t>
  </si>
  <si>
    <t>Vodorovné přemístění výkopku nebo sypaniny po suchu na obvyklém dopravním prostředku, bez naložení výkopku, avšak se složením bez rozhrnutí z horniny třídy těži</t>
  </si>
  <si>
    <t>E.1.1.:' 
34.238=34.238 [A] 
1.5*1.0*2.71=4.065 [B] 
Mezisoučet: A+B=38.303 [C] 
E1.4.4:70=70.000 [D] 
50.288=50.288 [E] 
260.612=260.612 [F] 
Mezisoučet: D+E+F=380.900 [G] 
E.2.1.11.029+0.628=1.657 [H] 
Mezisoučet: H=1.657 [I] 
Celkem: A+B+D+E+F+H=420.860 [J]</t>
  </si>
  <si>
    <t>E.1.1.:' 
34.238*38=1 301.044 [A] 
1.5*1.0*2.71*38=154.470 [B] 
E.1.4.4:70*38=2 660.000 [C] 
50.288*38=1 910.944 [D] 
260.612*38=9 903.256 [E] 
Mezisoučet: A+B+C+D+E=15 929.714 [F] 
E.2.1.1 1,657*10=16.570 [G] 
Mezisoučet: G=16.570 [H] 
Celkem: A+B+C+D+E+G=15 946.284 [I]</t>
  </si>
  <si>
    <t>0.68+5.019+452.821+35.866+36.607+9.754+3+2.317+11.846+127.931+1.174=687.015 [A] 
Mezisoučet: A=687.015 [B] 
'E.3.8' 
0.064+8.381+14.964+0.494+14.313+0.744+4.893+0.55+0.065+2=46.468 [C] 
Mezisoučet: C=46.468 [D] 
Celkem: A+C=733.483 [E]</t>
  </si>
  <si>
    <t>(36.607+2.317)*129=5 021.196 [A] 
Mezisoučet: A=5 021.196 [B] 
(0.68+5.019+452.821+35.866+36.607+9.754+3+2.317+11.846+127.931+1.174)*47=32 289.705 [C] 
Mezisoučet: C=32 289.705 [D] 
'E.3.8' 
(0.064+8.381+14.964+0.494+14.313+0.744+4.893+0.55+0.065+2)*47=2 183.996 [E] 
Mezisoučet: E=2 183.996 [F] 
Celkem: A+C+E=39 494.897 [G]</t>
  </si>
  <si>
    <t>2.317=2.317 [A] 
Mezisoučet: A=2.317 [B]</t>
  </si>
  <si>
    <t>5.019=5.019 [A] 
Mezisoučet: A=5.019 [B]</t>
  </si>
  <si>
    <t>Odpad půda:0.5=0.500 [A] 
Střecha:9.254=9.254 [B] 
Mezisoučet: A+B=9.754 [C] 
Celkem: A+B=9.754 [D]</t>
  </si>
  <si>
    <t>35.866=35.866 [A] 
Mezisoučet: A=35.866 [B]</t>
  </si>
  <si>
    <t>452.821=452.821 [A] 
Mezisoučet: A=452.821 [B] 
Odpad půda:3=3.000 [C] 
Mezisoučet: C=3.000 [D] 
'E.3.8' 
14.313+14.964+2=31.277 [E] 
Mezisoučet: E=31.277 [F] 
Celkem: A+C+E=487.098 [G]</t>
  </si>
  <si>
    <t>127.931=127.931 [A] 
Mezisoučet: A=127.931 [B] 
'E.3.8' 
8.381=8.381 [C] 
Mezisoučet: C=8.381 [D] 
Celkem: A+C=136.312 [E]</t>
  </si>
  <si>
    <t>1.174=1.174 [A] 
Mezisoučet: A=1.174 [B] 
'E.3.8' 
0.494=0.494 [C] 
Mezisoučet: C=0.494 [D] 
Celkem: A+C=1.668 [E]</t>
  </si>
  <si>
    <t>0.68=0.680 [A] 
Mezisoučet: A=0.680 [B] 
E.3.80.064=0.064 [C] 
Mezisoučet: C=0.064 [D] 
Celkem: A+C=0.744 [E]</t>
  </si>
  <si>
    <t>36.607=36.607 [A] 
Mezisoučet: A=36.607 [B] 
'E.3.8' 
0.064=0.064 [C] 
Mezisoučet: C=0.064 [D] 
Celkem: A+C=36.671 [E]</t>
  </si>
  <si>
    <t>11.846=11.846 [A] 
Mezisoučet: A=11.846 [B] 
'E.3.8:' 
0.744=0.744 [C] 
Mezisoučet: C=0.744 [D] 
Celkem: A+C=12.590 [E]</t>
  </si>
  <si>
    <t>z E.3.8' 
0.55=0.550 [A] 
Mezisoučet: A=0.550 [B]</t>
  </si>
  <si>
    <t>SO 98-98</t>
  </si>
  <si>
    <t>Všeobecný objekt</t>
  </si>
  <si>
    <t xml:space="preserve">  SO 98-98</t>
  </si>
  <si>
    <t>RSO989800001</t>
  </si>
  <si>
    <t>Dokumentace skutečného provedení staby - Geodetická dokumentace skutečného provedení stavby</t>
  </si>
  <si>
    <t>Vypracování dokumentace skutečného provedení stavby dle VTP a ZTP1=1.000 [A]</t>
  </si>
  <si>
    <t>RSO989800002</t>
  </si>
  <si>
    <t>Dokumentace skutečného provedení stavby - Dokumentace skutečného provedení stavby v listinné podobě</t>
  </si>
  <si>
    <t>RSO989800003</t>
  </si>
  <si>
    <t>Dokumentace skutečného provedení stavby - Dokumentace skutečného provedení stavby v elektronické formě</t>
  </si>
  <si>
    <t>RSO989800004</t>
  </si>
  <si>
    <t>Osvědčení o shodě notifikovanou osobou</t>
  </si>
  <si>
    <t>RSO989800005</t>
  </si>
  <si>
    <t>Osvědčení o bezpečnosti při uvedení do provozu</t>
  </si>
  <si>
    <t>RVO.RPUB.DRON</t>
  </si>
  <si>
    <t>Publicita Správy železnic - časosběr postupu výstavby pomocí dronu v rozsahu dle ZTP</t>
  </si>
  <si>
    <t>RVO.RPUB.PL</t>
  </si>
  <si>
    <t>Publicita Správy železnic v rozsahu dle ZTP (bannery)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</si>
</sst>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styles" Target="styles.xml" /><Relationship Id="rId24" Type="http://schemas.openxmlformats.org/officeDocument/2006/relationships/sharedStrings" Target="sharedStrings.xml" /><Relationship Id="rId2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0+C10+C14+C19+C28+C32+C34+C36</f>
      </c>
    </row>
    <row r="7" spans="2:3" ht="12.75" customHeight="1">
      <c r="B7" s="8" t="s">
        <v>7</v>
      </c>
      <c s="10">
        <f>0+E10+E14+E19+E28+E32+E34+E36</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'PS-231'!K8+'PS-231'!M8</f>
      </c>
      <c s="14">
        <f>C11*0.21</f>
      </c>
      <c s="14">
        <f>C11+D11</f>
      </c>
      <c s="13">
        <f>'PS-231'!T7</f>
      </c>
    </row>
    <row r="12" spans="1:6" ht="12.75">
      <c r="A12" s="11" t="s">
        <v>111</v>
      </c>
      <c s="12" t="s">
        <v>112</v>
      </c>
      <c s="14">
        <f>'PS-232'!K8+'PS-232'!M8</f>
      </c>
      <c s="14">
        <f>C12*0.21</f>
      </c>
      <c s="14">
        <f>C12+D12</f>
      </c>
      <c s="13">
        <f>'PS-232'!T7</f>
      </c>
    </row>
    <row r="13" spans="1:6" ht="12.75">
      <c r="A13" s="11" t="s">
        <v>149</v>
      </c>
      <c s="12" t="s">
        <v>150</v>
      </c>
      <c s="14">
        <f>'PS-233'!K8+'PS-233'!M8</f>
      </c>
      <c s="14">
        <f>C13*0.21</f>
      </c>
      <c s="14">
        <f>C13+D13</f>
      </c>
      <c s="13">
        <f>'PS-233'!T7</f>
      </c>
    </row>
    <row r="14" spans="1:6" ht="12.75">
      <c r="A14" s="11" t="s">
        <v>161</v>
      </c>
      <c s="12" t="s">
        <v>162</v>
      </c>
      <c s="14">
        <f>0+C15+C16+C17+C18</f>
      </c>
      <c s="14">
        <f>C14*0.21</f>
      </c>
      <c s="14">
        <f>0+E15+E16+E17+E18</f>
      </c>
      <c s="13">
        <f>0+F15+F16+F17+F18</f>
      </c>
    </row>
    <row r="15" spans="1:6" ht="12.75">
      <c r="A15" s="11" t="s">
        <v>163</v>
      </c>
      <c s="12" t="s">
        <v>164</v>
      </c>
      <c s="14">
        <f>'PS-234'!K8+'PS-234'!M8</f>
      </c>
      <c s="14">
        <f>C15*0.21</f>
      </c>
      <c s="14">
        <f>C15+D15</f>
      </c>
      <c s="13">
        <f>'PS-234'!T7</f>
      </c>
    </row>
    <row r="16" spans="1:6" ht="12.75">
      <c r="A16" s="11" t="s">
        <v>263</v>
      </c>
      <c s="12" t="s">
        <v>264</v>
      </c>
      <c s="14">
        <f>'PS-235'!K8+'PS-235'!M8</f>
      </c>
      <c s="14">
        <f>C16*0.21</f>
      </c>
      <c s="14">
        <f>C16+D16</f>
      </c>
      <c s="13">
        <f>'PS-235'!T7</f>
      </c>
    </row>
    <row r="17" spans="1:6" ht="12.75">
      <c r="A17" s="11" t="s">
        <v>290</v>
      </c>
      <c s="12" t="s">
        <v>291</v>
      </c>
      <c s="14">
        <f>'PS-236'!K8+'PS-236'!M8</f>
      </c>
      <c s="14">
        <f>C17*0.21</f>
      </c>
      <c s="14">
        <f>C17+D17</f>
      </c>
      <c s="13">
        <f>'PS-236'!T7</f>
      </c>
    </row>
    <row r="18" spans="1:6" ht="25.5">
      <c r="A18" s="11" t="s">
        <v>310</v>
      </c>
      <c s="12" t="s">
        <v>311</v>
      </c>
      <c s="14">
        <f>'PS-237,238'!K8+'PS-237,238'!M8</f>
      </c>
      <c s="14">
        <f>C18*0.21</f>
      </c>
      <c s="14">
        <f>C18+D18</f>
      </c>
      <c s="13">
        <f>'PS-237,238'!T7</f>
      </c>
    </row>
    <row r="19" spans="1:6" ht="12.75">
      <c r="A19" s="11" t="s">
        <v>438</v>
      </c>
      <c s="12" t="s">
        <v>439</v>
      </c>
      <c s="14">
        <f>0+C20+C21+C22+C23+C24+C25+C26+C27</f>
      </c>
      <c s="14">
        <f>C19*0.21</f>
      </c>
      <c s="14">
        <f>0+E20+E21+E22+E23+E24+E25+E26+E27</f>
      </c>
      <c s="13">
        <f>0+F20+F21+F22+F23+F24+F25+F26+F27</f>
      </c>
    </row>
    <row r="20" spans="1:6" ht="12.75">
      <c r="A20" s="11" t="s">
        <v>440</v>
      </c>
      <c s="12" t="s">
        <v>441</v>
      </c>
      <c s="14">
        <f>'E.2. 1.'!K8+'E.2. 1.'!M8</f>
      </c>
      <c s="14">
        <f>C20*0.21</f>
      </c>
      <c s="14">
        <f>C20+D20</f>
      </c>
      <c s="13">
        <f>'E.2. 1.'!T7</f>
      </c>
    </row>
    <row r="21" spans="1:6" ht="12.75">
      <c r="A21" s="11" t="s">
        <v>3122</v>
      </c>
      <c s="12" t="s">
        <v>3123</v>
      </c>
      <c s="14">
        <f>'E.2. 1.1'!K8+'E.2. 1.1'!M8</f>
      </c>
      <c s="14">
        <f>C21*0.21</f>
      </c>
      <c s="14">
        <f>C21+D21</f>
      </c>
      <c s="13">
        <f>'E.2. 1.1'!T7</f>
      </c>
    </row>
    <row r="22" spans="1:6" ht="12.75">
      <c r="A22" s="11" t="s">
        <v>3150</v>
      </c>
      <c s="12" t="s">
        <v>3151</v>
      </c>
      <c s="14">
        <f>'E.2. 6'!K8+'E.2. 6'!M8</f>
      </c>
      <c s="14">
        <f>C22*0.21</f>
      </c>
      <c s="14">
        <f>C22+D22</f>
      </c>
      <c s="13">
        <f>'E.2. 6'!T7</f>
      </c>
    </row>
    <row r="23" spans="1:6" ht="12.75">
      <c r="A23" s="11" t="s">
        <v>3506</v>
      </c>
      <c s="12" t="s">
        <v>3507</v>
      </c>
      <c s="14">
        <f>'E.2. 7'!K8+'E.2. 7'!M8</f>
      </c>
      <c s="14">
        <f>C23*0.21</f>
      </c>
      <c s="14">
        <f>C23+D23</f>
      </c>
      <c s="13">
        <f>'E.2. 7'!T7</f>
      </c>
    </row>
    <row r="24" spans="1:6" ht="12.75">
      <c r="A24" s="11" t="s">
        <v>3839</v>
      </c>
      <c s="12" t="s">
        <v>3840</v>
      </c>
      <c s="14">
        <f>'E.2. 8'!K8+'E.2. 8'!M8</f>
      </c>
      <c s="14">
        <f>C24*0.21</f>
      </c>
      <c s="14">
        <f>C24+D24</f>
      </c>
      <c s="13">
        <f>'E.2. 8'!T7</f>
      </c>
    </row>
    <row r="25" spans="1:6" ht="12.75">
      <c r="A25" s="11" t="s">
        <v>3909</v>
      </c>
      <c s="12" t="s">
        <v>3910</v>
      </c>
      <c s="14">
        <f>E.2.11!K8+E.2.11!M8</f>
      </c>
      <c s="14">
        <f>C25*0.21</f>
      </c>
      <c s="14">
        <f>C25+D25</f>
      </c>
      <c s="13">
        <f>E.2.11!T7</f>
      </c>
    </row>
    <row r="26" spans="1:6" ht="12.75">
      <c r="A26" s="11" t="s">
        <v>4358</v>
      </c>
      <c s="12" t="s">
        <v>4359</v>
      </c>
      <c s="14">
        <f>E.2.12!K8+E.2.12!M8</f>
      </c>
      <c s="14">
        <f>C26*0.21</f>
      </c>
      <c s="14">
        <f>C26+D26</f>
      </c>
      <c s="13">
        <f>E.2.12!T7</f>
      </c>
    </row>
    <row r="27" spans="1:6" ht="12.75">
      <c r="A27" s="11" t="s">
        <v>4487</v>
      </c>
      <c s="12" t="s">
        <v>4488</v>
      </c>
      <c s="14">
        <f>E.2.15!K8+E.2.15!M8</f>
      </c>
      <c s="14">
        <f>C27*0.21</f>
      </c>
      <c s="14">
        <f>C27+D27</f>
      </c>
      <c s="13">
        <f>E.2.15!T7</f>
      </c>
    </row>
    <row r="28" spans="1:6" ht="12.75">
      <c r="A28" s="11" t="s">
        <v>4697</v>
      </c>
      <c s="12" t="s">
        <v>4698</v>
      </c>
      <c s="14">
        <f>0+C29+C30+C31</f>
      </c>
      <c s="14">
        <f>C28*0.21</f>
      </c>
      <c s="14">
        <f>0+E29+E30+E31</f>
      </c>
      <c s="13">
        <f>0+F29+F30+F31</f>
      </c>
    </row>
    <row r="29" spans="1:6" ht="12.75">
      <c r="A29" s="11" t="s">
        <v>4699</v>
      </c>
      <c s="12" t="s">
        <v>441</v>
      </c>
      <c s="14">
        <f>E.3.8.1!K8+E.3.8.1!M8</f>
      </c>
      <c s="14">
        <f>C29*0.21</f>
      </c>
      <c s="14">
        <f>C29+D29</f>
      </c>
      <c s="13">
        <f>E.3.8.1!T7</f>
      </c>
    </row>
    <row r="30" spans="1:6" ht="12.75">
      <c r="A30" s="11" t="s">
        <v>4844</v>
      </c>
      <c s="12" t="s">
        <v>4845</v>
      </c>
      <c s="14">
        <f>E.3.8.11!K8+E.3.8.11!M8</f>
      </c>
      <c s="14">
        <f>C30*0.21</f>
      </c>
      <c s="14">
        <f>C30+D30</f>
      </c>
      <c s="13">
        <f>E.3.8.11!T7</f>
      </c>
    </row>
    <row r="31" spans="1:6" ht="12.75">
      <c r="A31" s="11" t="s">
        <v>4876</v>
      </c>
      <c s="12" t="s">
        <v>4877</v>
      </c>
      <c s="14">
        <f>E.3.8.6!K8+E.3.8.6!M8</f>
      </c>
      <c s="14">
        <f>C31*0.21</f>
      </c>
      <c s="14">
        <f>C31+D31</f>
      </c>
      <c s="13">
        <f>E.3.8.6!T7</f>
      </c>
    </row>
    <row r="32" spans="1:6" ht="12.75">
      <c r="A32" s="11" t="s">
        <v>4881</v>
      </c>
      <c s="12" t="s">
        <v>4882</v>
      </c>
      <c s="14">
        <f>0+C33</f>
      </c>
      <c s="14">
        <f>C32*0.21</f>
      </c>
      <c s="14">
        <f>0+E33</f>
      </c>
      <c s="13">
        <f>0+F33</f>
      </c>
    </row>
    <row r="33" spans="1:6" ht="12.75">
      <c r="A33" s="11" t="s">
        <v>4883</v>
      </c>
      <c s="12" t="s">
        <v>4882</v>
      </c>
      <c s="14">
        <f>ON!K8+ON!M8</f>
      </c>
      <c s="14">
        <f>C33*0.21</f>
      </c>
      <c s="14">
        <f>C33+D33</f>
      </c>
      <c s="13">
        <f>ON!T7</f>
      </c>
    </row>
    <row r="34" spans="1:6" ht="12.75">
      <c r="A34" s="11" t="s">
        <v>4902</v>
      </c>
      <c s="12" t="s">
        <v>4903</v>
      </c>
      <c s="14">
        <f>0+C35</f>
      </c>
      <c s="14">
        <f>C34*0.21</f>
      </c>
      <c s="14">
        <f>0+E35</f>
      </c>
      <c s="13">
        <f>0+F35</f>
      </c>
    </row>
    <row r="35" spans="1:6" ht="12.75">
      <c r="A35" s="11" t="s">
        <v>4904</v>
      </c>
      <c s="12" t="s">
        <v>4903</v>
      </c>
      <c s="14">
        <f>'SO 90-90'!K8+'SO 90-90'!M8</f>
      </c>
      <c s="14">
        <f>C35*0.21</f>
      </c>
      <c s="14">
        <f>C35+D35</f>
      </c>
      <c s="13">
        <f>'SO 90-90'!T7</f>
      </c>
    </row>
    <row r="36" spans="1:6" ht="12.75">
      <c r="A36" s="11" t="s">
        <v>4923</v>
      </c>
      <c s="12" t="s">
        <v>4924</v>
      </c>
      <c s="14">
        <f>0+C37</f>
      </c>
      <c s="14">
        <f>C36*0.21</f>
      </c>
      <c s="14">
        <f>0+E37</f>
      </c>
      <c s="13">
        <f>0+F37</f>
      </c>
    </row>
    <row r="37" spans="1:6" ht="12.75">
      <c r="A37" s="11" t="s">
        <v>4925</v>
      </c>
      <c s="12" t="s">
        <v>4924</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COUNTIFS(L8:L47,"=0",A8:A47,"P")+COUNTIFS(L8:L47,"",A8:A47,"P")+SUM(Q8:Q47)</f>
      </c>
    </row>
    <row r="8" spans="1:13" ht="12.75">
      <c r="A8" t="s">
        <v>45</v>
      </c>
      <c r="C8" s="28" t="s">
        <v>3124</v>
      </c>
      <c r="E8" s="30" t="s">
        <v>3123</v>
      </c>
      <c r="J8" s="29">
        <f>0+J9+J18+J27+J36+J41+J46</f>
      </c>
      <c s="29">
        <f>0+K9+K18+K27+K36+K41+K46</f>
      </c>
      <c s="29">
        <f>0+L9+L18+L27+L36+L41+L46</f>
      </c>
      <c s="29">
        <f>0+M9+M18+M27+M36+M41+M46</f>
      </c>
    </row>
    <row r="9" spans="1:13" ht="12.75">
      <c r="A9" t="s">
        <v>47</v>
      </c>
      <c r="C9" s="31" t="s">
        <v>93</v>
      </c>
      <c r="E9" s="33" t="s">
        <v>3125</v>
      </c>
      <c r="J9" s="32">
        <f>0</f>
      </c>
      <c s="32">
        <f>0</f>
      </c>
      <c s="32">
        <f>0+L10+L14</f>
      </c>
      <c s="32">
        <f>0+M10+M14</f>
      </c>
    </row>
    <row r="10" spans="1:16" ht="12.75">
      <c r="A10" t="s">
        <v>50</v>
      </c>
      <c s="34" t="s">
        <v>51</v>
      </c>
      <c s="34" t="s">
        <v>476</v>
      </c>
      <c s="35" t="s">
        <v>5</v>
      </c>
      <c s="6" t="s">
        <v>477</v>
      </c>
      <c s="36" t="s">
        <v>464</v>
      </c>
      <c s="37">
        <v>0.628</v>
      </c>
      <c s="36">
        <v>0</v>
      </c>
      <c s="36">
        <f>ROUND(G10*H10,6)</f>
      </c>
      <c r="L10" s="38">
        <v>0</v>
      </c>
      <c s="32">
        <f>ROUND(ROUND(L10,2)*ROUND(G10,3),2)</f>
      </c>
      <c s="36" t="s">
        <v>447</v>
      </c>
      <c>
        <f>(M10*21)/100</f>
      </c>
      <c t="s">
        <v>28</v>
      </c>
    </row>
    <row r="11" spans="1:5" ht="12.75">
      <c r="A11" s="35" t="s">
        <v>56</v>
      </c>
      <c r="E11" s="39" t="s">
        <v>477</v>
      </c>
    </row>
    <row r="12" spans="1:5" ht="102">
      <c r="A12" s="35" t="s">
        <v>57</v>
      </c>
      <c r="E12" s="42" t="s">
        <v>3126</v>
      </c>
    </row>
    <row r="13" spans="1:5" ht="12.75">
      <c r="A13" t="s">
        <v>58</v>
      </c>
      <c r="E13" s="39" t="s">
        <v>5</v>
      </c>
    </row>
    <row r="14" spans="1:16" ht="25.5">
      <c r="A14" t="s">
        <v>50</v>
      </c>
      <c s="34" t="s">
        <v>28</v>
      </c>
      <c s="34" t="s">
        <v>3127</v>
      </c>
      <c s="35" t="s">
        <v>5</v>
      </c>
      <c s="6" t="s">
        <v>3128</v>
      </c>
      <c s="36" t="s">
        <v>464</v>
      </c>
      <c s="37">
        <v>1.029</v>
      </c>
      <c s="36">
        <v>0</v>
      </c>
      <c s="36">
        <f>ROUND(G14*H14,6)</f>
      </c>
      <c r="L14" s="38">
        <v>0</v>
      </c>
      <c s="32">
        <f>ROUND(ROUND(L14,2)*ROUND(G14,3),2)</f>
      </c>
      <c s="36" t="s">
        <v>447</v>
      </c>
      <c>
        <f>(M14*21)/100</f>
      </c>
      <c t="s">
        <v>28</v>
      </c>
    </row>
    <row r="15" spans="1:5" ht="25.5">
      <c r="A15" s="35" t="s">
        <v>56</v>
      </c>
      <c r="E15" s="39" t="s">
        <v>3128</v>
      </c>
    </row>
    <row r="16" spans="1:5" ht="51">
      <c r="A16" s="35" t="s">
        <v>57</v>
      </c>
      <c r="E16" s="42" t="s">
        <v>3129</v>
      </c>
    </row>
    <row r="17" spans="1:5" ht="12.75">
      <c r="A17" t="s">
        <v>58</v>
      </c>
      <c r="E17" s="39" t="s">
        <v>5</v>
      </c>
    </row>
    <row r="18" spans="1:13" ht="12.75">
      <c r="A18" t="s">
        <v>47</v>
      </c>
      <c r="C18" s="31" t="s">
        <v>102</v>
      </c>
      <c r="E18" s="33" t="s">
        <v>3130</v>
      </c>
      <c r="J18" s="32">
        <f>0</f>
      </c>
      <c s="32">
        <f>0</f>
      </c>
      <c s="32">
        <f>0+L19+L23</f>
      </c>
      <c s="32">
        <f>0+M19+M23</f>
      </c>
    </row>
    <row r="19" spans="1:16" ht="38.25">
      <c r="A19" t="s">
        <v>50</v>
      </c>
      <c s="34" t="s">
        <v>26</v>
      </c>
      <c s="34" t="s">
        <v>492</v>
      </c>
      <c s="35" t="s">
        <v>493</v>
      </c>
      <c s="6" t="s">
        <v>494</v>
      </c>
      <c s="36" t="s">
        <v>464</v>
      </c>
      <c s="37">
        <v>1.657</v>
      </c>
      <c s="36">
        <v>0</v>
      </c>
      <c s="36">
        <f>ROUND(G19*H19,6)</f>
      </c>
      <c r="L19" s="38">
        <v>0</v>
      </c>
      <c s="32">
        <f>ROUND(ROUND(L19,2)*ROUND(G19,3),2)</f>
      </c>
      <c s="36" t="s">
        <v>447</v>
      </c>
      <c>
        <f>(M19*21)/100</f>
      </c>
      <c t="s">
        <v>28</v>
      </c>
    </row>
    <row r="20" spans="1:5" ht="38.25">
      <c r="A20" s="35" t="s">
        <v>56</v>
      </c>
      <c r="E20" s="39" t="s">
        <v>495</v>
      </c>
    </row>
    <row r="21" spans="1:5" ht="25.5">
      <c r="A21" s="35" t="s">
        <v>57</v>
      </c>
      <c r="E21" s="40" t="s">
        <v>3131</v>
      </c>
    </row>
    <row r="22" spans="1:5" ht="12.75">
      <c r="A22" t="s">
        <v>58</v>
      </c>
      <c r="E22" s="39" t="s">
        <v>5</v>
      </c>
    </row>
    <row r="23" spans="1:16" ht="38.25">
      <c r="A23" t="s">
        <v>50</v>
      </c>
      <c s="34" t="s">
        <v>64</v>
      </c>
      <c s="34" t="s">
        <v>497</v>
      </c>
      <c s="35" t="s">
        <v>498</v>
      </c>
      <c s="6" t="s">
        <v>494</v>
      </c>
      <c s="36" t="s">
        <v>464</v>
      </c>
      <c s="37">
        <v>16.57</v>
      </c>
      <c s="36">
        <v>0</v>
      </c>
      <c s="36">
        <f>ROUND(G23*H23,6)</f>
      </c>
      <c r="L23" s="38">
        <v>0</v>
      </c>
      <c s="32">
        <f>ROUND(ROUND(L23,2)*ROUND(G23,3),2)</f>
      </c>
      <c s="36" t="s">
        <v>447</v>
      </c>
      <c>
        <f>(M23*21)/100</f>
      </c>
      <c t="s">
        <v>28</v>
      </c>
    </row>
    <row r="24" spans="1:5" ht="51">
      <c r="A24" s="35" t="s">
        <v>56</v>
      </c>
      <c r="E24" s="39" t="s">
        <v>499</v>
      </c>
    </row>
    <row r="25" spans="1:5" ht="25.5">
      <c r="A25" s="35" t="s">
        <v>57</v>
      </c>
      <c r="E25" s="40" t="s">
        <v>3132</v>
      </c>
    </row>
    <row r="26" spans="1:5" ht="12.75">
      <c r="A26" t="s">
        <v>58</v>
      </c>
      <c r="E26" s="39" t="s">
        <v>5</v>
      </c>
    </row>
    <row r="27" spans="1:13" ht="12.75">
      <c r="A27" t="s">
        <v>47</v>
      </c>
      <c r="C27" s="31" t="s">
        <v>105</v>
      </c>
      <c r="E27" s="33" t="s">
        <v>3133</v>
      </c>
      <c r="J27" s="32">
        <f>0</f>
      </c>
      <c s="32">
        <f>0</f>
      </c>
      <c s="32">
        <f>0+L28+L32</f>
      </c>
      <c s="32">
        <f>0+M28+M32</f>
      </c>
    </row>
    <row r="28" spans="1:16" ht="25.5">
      <c r="A28" t="s">
        <v>50</v>
      </c>
      <c s="34" t="s">
        <v>68</v>
      </c>
      <c s="34" t="s">
        <v>3134</v>
      </c>
      <c s="35" t="s">
        <v>5</v>
      </c>
      <c s="6" t="s">
        <v>3135</v>
      </c>
      <c s="36" t="s">
        <v>464</v>
      </c>
      <c s="37">
        <v>1.657</v>
      </c>
      <c s="36">
        <v>0</v>
      </c>
      <c s="36">
        <f>ROUND(G28*H28,6)</f>
      </c>
      <c r="L28" s="38">
        <v>0</v>
      </c>
      <c s="32">
        <f>ROUND(ROUND(L28,2)*ROUND(G28,3),2)</f>
      </c>
      <c s="36" t="s">
        <v>447</v>
      </c>
      <c>
        <f>(M28*21)/100</f>
      </c>
      <c t="s">
        <v>28</v>
      </c>
    </row>
    <row r="29" spans="1:5" ht="25.5">
      <c r="A29" s="35" t="s">
        <v>56</v>
      </c>
      <c r="E29" s="39" t="s">
        <v>3135</v>
      </c>
    </row>
    <row r="30" spans="1:5" ht="12.75">
      <c r="A30" s="35" t="s">
        <v>57</v>
      </c>
      <c r="E30" s="40" t="s">
        <v>3136</v>
      </c>
    </row>
    <row r="31" spans="1:5" ht="12.75">
      <c r="A31" t="s">
        <v>58</v>
      </c>
      <c r="E31" s="39" t="s">
        <v>5</v>
      </c>
    </row>
    <row r="32" spans="1:16" ht="25.5">
      <c r="A32" t="s">
        <v>50</v>
      </c>
      <c s="34" t="s">
        <v>27</v>
      </c>
      <c s="34" t="s">
        <v>3137</v>
      </c>
      <c s="35" t="s">
        <v>524</v>
      </c>
      <c s="6" t="s">
        <v>525</v>
      </c>
      <c s="36" t="s">
        <v>516</v>
      </c>
      <c s="37">
        <v>2.817</v>
      </c>
      <c s="36">
        <v>0</v>
      </c>
      <c s="36">
        <f>ROUND(G32*H32,6)</f>
      </c>
      <c r="L32" s="38">
        <v>0</v>
      </c>
      <c s="32">
        <f>ROUND(ROUND(L32,2)*ROUND(G32,3),2)</f>
      </c>
      <c s="36" t="s">
        <v>447</v>
      </c>
      <c>
        <f>(M32*21)/100</f>
      </c>
      <c t="s">
        <v>28</v>
      </c>
    </row>
    <row r="33" spans="1:5" ht="25.5">
      <c r="A33" s="35" t="s">
        <v>56</v>
      </c>
      <c r="E33" s="39" t="s">
        <v>526</v>
      </c>
    </row>
    <row r="34" spans="1:5" ht="25.5">
      <c r="A34" s="35" t="s">
        <v>57</v>
      </c>
      <c r="E34" s="40" t="s">
        <v>3138</v>
      </c>
    </row>
    <row r="35" spans="1:5" ht="12.75">
      <c r="A35" t="s">
        <v>58</v>
      </c>
      <c r="E35" s="39" t="s">
        <v>5</v>
      </c>
    </row>
    <row r="36" spans="1:13" ht="12.75">
      <c r="A36" t="s">
        <v>47</v>
      </c>
      <c r="C36" s="31" t="s">
        <v>226</v>
      </c>
      <c r="E36" s="33" t="s">
        <v>3139</v>
      </c>
      <c r="J36" s="32">
        <f>0</f>
      </c>
      <c s="32">
        <f>0</f>
      </c>
      <c s="32">
        <f>0+L37</f>
      </c>
      <c s="32">
        <f>0+M37</f>
      </c>
    </row>
    <row r="37" spans="1:16" ht="25.5">
      <c r="A37" t="s">
        <v>50</v>
      </c>
      <c s="34" t="s">
        <v>74</v>
      </c>
      <c s="34" t="s">
        <v>3140</v>
      </c>
      <c s="35" t="s">
        <v>5</v>
      </c>
      <c s="6" t="s">
        <v>3141</v>
      </c>
      <c s="36" t="s">
        <v>464</v>
      </c>
      <c s="37">
        <v>1.657</v>
      </c>
      <c s="36">
        <v>2.50187</v>
      </c>
      <c s="36">
        <f>ROUND(G37*H37,6)</f>
      </c>
      <c r="L37" s="38">
        <v>0</v>
      </c>
      <c s="32">
        <f>ROUND(ROUND(L37,2)*ROUND(G37,3),2)</f>
      </c>
      <c s="36" t="s">
        <v>447</v>
      </c>
      <c>
        <f>(M37*21)/100</f>
      </c>
      <c t="s">
        <v>28</v>
      </c>
    </row>
    <row r="38" spans="1:5" ht="25.5">
      <c r="A38" s="35" t="s">
        <v>56</v>
      </c>
      <c r="E38" s="39" t="s">
        <v>3141</v>
      </c>
    </row>
    <row r="39" spans="1:5" ht="127.5">
      <c r="A39" s="35" t="s">
        <v>57</v>
      </c>
      <c r="E39" s="42" t="s">
        <v>3142</v>
      </c>
    </row>
    <row r="40" spans="1:5" ht="12.75">
      <c r="A40" t="s">
        <v>58</v>
      </c>
      <c r="E40" s="39" t="s">
        <v>5</v>
      </c>
    </row>
    <row r="41" spans="1:13" ht="12.75">
      <c r="A41" t="s">
        <v>47</v>
      </c>
      <c r="C41" s="31" t="s">
        <v>3081</v>
      </c>
      <c r="E41" s="33" t="s">
        <v>3082</v>
      </c>
      <c r="J41" s="32">
        <f>0</f>
      </c>
      <c s="32">
        <f>0</f>
      </c>
      <c s="32">
        <f>0+L42</f>
      </c>
      <c s="32">
        <f>0+M42</f>
      </c>
    </row>
    <row r="42" spans="1:16" ht="38.25">
      <c r="A42" t="s">
        <v>50</v>
      </c>
      <c s="34" t="s">
        <v>77</v>
      </c>
      <c s="34" t="s">
        <v>3143</v>
      </c>
      <c s="35" t="s">
        <v>5</v>
      </c>
      <c s="6" t="s">
        <v>3144</v>
      </c>
      <c s="36" t="s">
        <v>516</v>
      </c>
      <c s="37">
        <v>4.146</v>
      </c>
      <c s="36">
        <v>0</v>
      </c>
      <c s="36">
        <f>ROUND(G42*H42,6)</f>
      </c>
      <c r="L42" s="38">
        <v>0</v>
      </c>
      <c s="32">
        <f>ROUND(ROUND(L42,2)*ROUND(G42,3),2)</f>
      </c>
      <c s="36" t="s">
        <v>447</v>
      </c>
      <c>
        <f>(M42*21)/100</f>
      </c>
      <c t="s">
        <v>28</v>
      </c>
    </row>
    <row r="43" spans="1:5" ht="51">
      <c r="A43" s="35" t="s">
        <v>56</v>
      </c>
      <c r="E43" s="39" t="s">
        <v>3145</v>
      </c>
    </row>
    <row r="44" spans="1:5" ht="12.75">
      <c r="A44" s="35" t="s">
        <v>57</v>
      </c>
      <c r="E44" s="40" t="s">
        <v>5</v>
      </c>
    </row>
    <row r="45" spans="1:5" ht="12.75">
      <c r="A45" t="s">
        <v>58</v>
      </c>
      <c r="E45" s="39" t="s">
        <v>5</v>
      </c>
    </row>
    <row r="46" spans="1:13" ht="12.75">
      <c r="A46" t="s">
        <v>47</v>
      </c>
      <c r="C46" s="31" t="s">
        <v>3087</v>
      </c>
      <c r="E46" s="33" t="s">
        <v>3088</v>
      </c>
      <c r="J46" s="32">
        <f>0</f>
      </c>
      <c s="32">
        <f>0</f>
      </c>
      <c s="32">
        <f>0+L47</f>
      </c>
      <c s="32">
        <f>0+M47</f>
      </c>
    </row>
    <row r="47" spans="1:16" ht="38.25">
      <c r="A47" t="s">
        <v>50</v>
      </c>
      <c s="34" t="s">
        <v>80</v>
      </c>
      <c s="34" t="s">
        <v>3146</v>
      </c>
      <c s="35" t="s">
        <v>5</v>
      </c>
      <c s="6" t="s">
        <v>3147</v>
      </c>
      <c s="36" t="s">
        <v>83</v>
      </c>
      <c s="37">
        <v>1</v>
      </c>
      <c s="36">
        <v>0</v>
      </c>
      <c s="36">
        <f>ROUND(G47*H47,6)</f>
      </c>
      <c r="L47" s="38">
        <v>0</v>
      </c>
      <c s="32">
        <f>ROUND(ROUND(L47,2)*ROUND(G47,3),2)</f>
      </c>
      <c s="36" t="s">
        <v>61</v>
      </c>
      <c>
        <f>(M47*21)/100</f>
      </c>
      <c t="s">
        <v>28</v>
      </c>
    </row>
    <row r="48" spans="1:5" ht="38.25">
      <c r="A48" s="35" t="s">
        <v>56</v>
      </c>
      <c r="E48" s="39" t="s">
        <v>3148</v>
      </c>
    </row>
    <row r="49" spans="1:5" ht="25.5">
      <c r="A49" s="35" t="s">
        <v>57</v>
      </c>
      <c r="E49" s="40" t="s">
        <v>3149</v>
      </c>
    </row>
    <row r="50" spans="1:5" ht="12.75">
      <c r="A50" t="s">
        <v>58</v>
      </c>
      <c r="E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COUNTIFS(L8:L591,"=0",A8:A591,"P")+COUNTIFS(L8:L591,"",A8:A591,"P")+SUM(Q8:Q591)</f>
      </c>
    </row>
    <row r="8" spans="1:13" ht="12.75">
      <c r="A8" t="s">
        <v>45</v>
      </c>
      <c r="C8" s="28" t="s">
        <v>3152</v>
      </c>
      <c r="E8" s="30" t="s">
        <v>3151</v>
      </c>
      <c r="J8" s="29">
        <f>0+J9+J138+J327+J392+J569+J582</f>
      </c>
      <c s="29">
        <f>0+K9+K138+K327+K392+K569+K582</f>
      </c>
      <c s="29">
        <f>0+L9+L138+L327+L392+L569+L582</f>
      </c>
      <c s="29">
        <f>0+M9+M138+M327+M392+M569+M582</f>
      </c>
    </row>
    <row r="9" spans="1:13" ht="12.75">
      <c r="A9" t="s">
        <v>47</v>
      </c>
      <c r="C9" s="31" t="s">
        <v>3153</v>
      </c>
      <c r="E9" s="33" t="s">
        <v>3154</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51</v>
      </c>
      <c s="34" t="s">
        <v>3155</v>
      </c>
      <c s="35" t="s">
        <v>5</v>
      </c>
      <c s="6" t="s">
        <v>3156</v>
      </c>
      <c s="36" t="s">
        <v>48</v>
      </c>
      <c s="37">
        <v>23</v>
      </c>
      <c s="36">
        <v>0.00142</v>
      </c>
      <c s="36">
        <f>ROUND(G10*H10,6)</f>
      </c>
      <c r="L10" s="38">
        <v>0</v>
      </c>
      <c s="32">
        <f>ROUND(ROUND(L10,2)*ROUND(G10,3),2)</f>
      </c>
      <c s="36" t="s">
        <v>447</v>
      </c>
      <c>
        <f>(M10*21)/100</f>
      </c>
      <c t="s">
        <v>28</v>
      </c>
    </row>
    <row r="11" spans="1:5" ht="12.75">
      <c r="A11" s="35" t="s">
        <v>56</v>
      </c>
      <c r="E11" s="39" t="s">
        <v>3156</v>
      </c>
    </row>
    <row r="12" spans="1:5" ht="12.75">
      <c r="A12" s="35" t="s">
        <v>57</v>
      </c>
      <c r="E12" s="40" t="s">
        <v>5</v>
      </c>
    </row>
    <row r="13" spans="1:5" ht="12.75">
      <c r="A13" t="s">
        <v>58</v>
      </c>
      <c r="E13" s="39" t="s">
        <v>5</v>
      </c>
    </row>
    <row r="14" spans="1:16" ht="12.75">
      <c r="A14" t="s">
        <v>50</v>
      </c>
      <c s="34" t="s">
        <v>28</v>
      </c>
      <c s="34" t="s">
        <v>3157</v>
      </c>
      <c s="35" t="s">
        <v>5</v>
      </c>
      <c s="6" t="s">
        <v>3158</v>
      </c>
      <c s="36" t="s">
        <v>48</v>
      </c>
      <c s="37">
        <v>48</v>
      </c>
      <c s="36">
        <v>0.00744</v>
      </c>
      <c s="36">
        <f>ROUND(G14*H14,6)</f>
      </c>
      <c r="L14" s="38">
        <v>0</v>
      </c>
      <c s="32">
        <f>ROUND(ROUND(L14,2)*ROUND(G14,3),2)</f>
      </c>
      <c s="36" t="s">
        <v>447</v>
      </c>
      <c>
        <f>(M14*21)/100</f>
      </c>
      <c t="s">
        <v>28</v>
      </c>
    </row>
    <row r="15" spans="1:5" ht="12.75">
      <c r="A15" s="35" t="s">
        <v>56</v>
      </c>
      <c r="E15" s="39" t="s">
        <v>3158</v>
      </c>
    </row>
    <row r="16" spans="1:5" ht="12.75">
      <c r="A16" s="35" t="s">
        <v>57</v>
      </c>
      <c r="E16" s="40" t="s">
        <v>5</v>
      </c>
    </row>
    <row r="17" spans="1:5" ht="12.75">
      <c r="A17" t="s">
        <v>58</v>
      </c>
      <c r="E17" s="39" t="s">
        <v>5</v>
      </c>
    </row>
    <row r="18" spans="1:16" ht="12.75">
      <c r="A18" t="s">
        <v>50</v>
      </c>
      <c s="34" t="s">
        <v>26</v>
      </c>
      <c s="34" t="s">
        <v>3159</v>
      </c>
      <c s="35" t="s">
        <v>5</v>
      </c>
      <c s="6" t="s">
        <v>3160</v>
      </c>
      <c s="36" t="s">
        <v>48</v>
      </c>
      <c s="37">
        <v>76</v>
      </c>
      <c s="36">
        <v>0.01232</v>
      </c>
      <c s="36">
        <f>ROUND(G18*H18,6)</f>
      </c>
      <c r="L18" s="38">
        <v>0</v>
      </c>
      <c s="32">
        <f>ROUND(ROUND(L18,2)*ROUND(G18,3),2)</f>
      </c>
      <c s="36" t="s">
        <v>447</v>
      </c>
      <c>
        <f>(M18*21)/100</f>
      </c>
      <c t="s">
        <v>28</v>
      </c>
    </row>
    <row r="19" spans="1:5" ht="12.75">
      <c r="A19" s="35" t="s">
        <v>56</v>
      </c>
      <c r="E19" s="39" t="s">
        <v>3160</v>
      </c>
    </row>
    <row r="20" spans="1:5" ht="12.75">
      <c r="A20" s="35" t="s">
        <v>57</v>
      </c>
      <c r="E20" s="40" t="s">
        <v>5</v>
      </c>
    </row>
    <row r="21" spans="1:5" ht="12.75">
      <c r="A21" t="s">
        <v>58</v>
      </c>
      <c r="E21" s="39" t="s">
        <v>5</v>
      </c>
    </row>
    <row r="22" spans="1:16" ht="12.75">
      <c r="A22" t="s">
        <v>50</v>
      </c>
      <c s="34" t="s">
        <v>64</v>
      </c>
      <c s="34" t="s">
        <v>3161</v>
      </c>
      <c s="35" t="s">
        <v>5</v>
      </c>
      <c s="6" t="s">
        <v>3162</v>
      </c>
      <c s="36" t="s">
        <v>48</v>
      </c>
      <c s="37">
        <v>18</v>
      </c>
      <c s="36">
        <v>0.00168</v>
      </c>
      <c s="36">
        <f>ROUND(G22*H22,6)</f>
      </c>
      <c r="L22" s="38">
        <v>0</v>
      </c>
      <c s="32">
        <f>ROUND(ROUND(L22,2)*ROUND(G22,3),2)</f>
      </c>
      <c s="36" t="s">
        <v>447</v>
      </c>
      <c>
        <f>(M22*21)/100</f>
      </c>
      <c t="s">
        <v>28</v>
      </c>
    </row>
    <row r="23" spans="1:5" ht="12.75">
      <c r="A23" s="35" t="s">
        <v>56</v>
      </c>
      <c r="E23" s="39" t="s">
        <v>3162</v>
      </c>
    </row>
    <row r="24" spans="1:5" ht="12.75">
      <c r="A24" s="35" t="s">
        <v>57</v>
      </c>
      <c r="E24" s="40" t="s">
        <v>5</v>
      </c>
    </row>
    <row r="25" spans="1:5" ht="12.75">
      <c r="A25" t="s">
        <v>58</v>
      </c>
      <c r="E25" s="39" t="s">
        <v>5</v>
      </c>
    </row>
    <row r="26" spans="1:16" ht="12.75">
      <c r="A26" t="s">
        <v>50</v>
      </c>
      <c s="34" t="s">
        <v>68</v>
      </c>
      <c s="34" t="s">
        <v>3163</v>
      </c>
      <c s="35" t="s">
        <v>5</v>
      </c>
      <c s="6" t="s">
        <v>3164</v>
      </c>
      <c s="36" t="s">
        <v>48</v>
      </c>
      <c s="37">
        <v>13</v>
      </c>
      <c s="36">
        <v>0.00191</v>
      </c>
      <c s="36">
        <f>ROUND(G26*H26,6)</f>
      </c>
      <c r="L26" s="38">
        <v>0</v>
      </c>
      <c s="32">
        <f>ROUND(ROUND(L26,2)*ROUND(G26,3),2)</f>
      </c>
      <c s="36" t="s">
        <v>447</v>
      </c>
      <c>
        <f>(M26*21)/100</f>
      </c>
      <c t="s">
        <v>28</v>
      </c>
    </row>
    <row r="27" spans="1:5" ht="12.75">
      <c r="A27" s="35" t="s">
        <v>56</v>
      </c>
      <c r="E27" s="39" t="s">
        <v>3164</v>
      </c>
    </row>
    <row r="28" spans="1:5" ht="12.75">
      <c r="A28" s="35" t="s">
        <v>57</v>
      </c>
      <c r="E28" s="40" t="s">
        <v>5</v>
      </c>
    </row>
    <row r="29" spans="1:5" ht="12.75">
      <c r="A29" t="s">
        <v>58</v>
      </c>
      <c r="E29" s="39" t="s">
        <v>5</v>
      </c>
    </row>
    <row r="30" spans="1:16" ht="12.75">
      <c r="A30" t="s">
        <v>50</v>
      </c>
      <c s="34" t="s">
        <v>27</v>
      </c>
      <c s="34" t="s">
        <v>3165</v>
      </c>
      <c s="35" t="s">
        <v>5</v>
      </c>
      <c s="6" t="s">
        <v>3166</v>
      </c>
      <c s="36" t="s">
        <v>48</v>
      </c>
      <c s="37">
        <v>6</v>
      </c>
      <c s="36">
        <v>0.00308</v>
      </c>
      <c s="36">
        <f>ROUND(G30*H30,6)</f>
      </c>
      <c r="L30" s="38">
        <v>0</v>
      </c>
      <c s="32">
        <f>ROUND(ROUND(L30,2)*ROUND(G30,3),2)</f>
      </c>
      <c s="36" t="s">
        <v>447</v>
      </c>
      <c>
        <f>(M30*21)/100</f>
      </c>
      <c t="s">
        <v>28</v>
      </c>
    </row>
    <row r="31" spans="1:5" ht="12.75">
      <c r="A31" s="35" t="s">
        <v>56</v>
      </c>
      <c r="E31" s="39" t="s">
        <v>3166</v>
      </c>
    </row>
    <row r="32" spans="1:5" ht="12.75">
      <c r="A32" s="35" t="s">
        <v>57</v>
      </c>
      <c r="E32" s="40" t="s">
        <v>5</v>
      </c>
    </row>
    <row r="33" spans="1:5" ht="12.75">
      <c r="A33" t="s">
        <v>58</v>
      </c>
      <c r="E33" s="39" t="s">
        <v>5</v>
      </c>
    </row>
    <row r="34" spans="1:16" ht="12.75">
      <c r="A34" t="s">
        <v>50</v>
      </c>
      <c s="34" t="s">
        <v>74</v>
      </c>
      <c s="34" t="s">
        <v>3167</v>
      </c>
      <c s="35" t="s">
        <v>5</v>
      </c>
      <c s="6" t="s">
        <v>3168</v>
      </c>
      <c s="36" t="s">
        <v>48</v>
      </c>
      <c s="37">
        <v>16</v>
      </c>
      <c s="36">
        <v>0</v>
      </c>
      <c s="36">
        <f>ROUND(G34*H34,6)</f>
      </c>
      <c r="L34" s="38">
        <v>0</v>
      </c>
      <c s="32">
        <f>ROUND(ROUND(L34,2)*ROUND(G34,3),2)</f>
      </c>
      <c s="36" t="s">
        <v>61</v>
      </c>
      <c>
        <f>(M34*21)/100</f>
      </c>
      <c t="s">
        <v>28</v>
      </c>
    </row>
    <row r="35" spans="1:5" ht="12.75">
      <c r="A35" s="35" t="s">
        <v>56</v>
      </c>
      <c r="E35" s="39" t="s">
        <v>3168</v>
      </c>
    </row>
    <row r="36" spans="1:5" ht="12.75">
      <c r="A36" s="35" t="s">
        <v>57</v>
      </c>
      <c r="E36" s="40" t="s">
        <v>5</v>
      </c>
    </row>
    <row r="37" spans="1:5" ht="12.75">
      <c r="A37" t="s">
        <v>58</v>
      </c>
      <c r="E37" s="39" t="s">
        <v>5</v>
      </c>
    </row>
    <row r="38" spans="1:16" ht="12.75">
      <c r="A38" t="s">
        <v>50</v>
      </c>
      <c s="34" t="s">
        <v>77</v>
      </c>
      <c s="34" t="s">
        <v>3169</v>
      </c>
      <c s="35" t="s">
        <v>5</v>
      </c>
      <c s="6" t="s">
        <v>3170</v>
      </c>
      <c s="36" t="s">
        <v>48</v>
      </c>
      <c s="37">
        <v>13</v>
      </c>
      <c s="36">
        <v>0.00041</v>
      </c>
      <c s="36">
        <f>ROUND(G38*H38,6)</f>
      </c>
      <c r="L38" s="38">
        <v>0</v>
      </c>
      <c s="32">
        <f>ROUND(ROUND(L38,2)*ROUND(G38,3),2)</f>
      </c>
      <c s="36" t="s">
        <v>447</v>
      </c>
      <c>
        <f>(M38*21)/100</f>
      </c>
      <c t="s">
        <v>28</v>
      </c>
    </row>
    <row r="39" spans="1:5" ht="12.75">
      <c r="A39" s="35" t="s">
        <v>56</v>
      </c>
      <c r="E39" s="39" t="s">
        <v>3170</v>
      </c>
    </row>
    <row r="40" spans="1:5" ht="12.75">
      <c r="A40" s="35" t="s">
        <v>57</v>
      </c>
      <c r="E40" s="40" t="s">
        <v>5</v>
      </c>
    </row>
    <row r="41" spans="1:5" ht="12.75">
      <c r="A41" t="s">
        <v>58</v>
      </c>
      <c r="E41" s="39" t="s">
        <v>5</v>
      </c>
    </row>
    <row r="42" spans="1:16" ht="12.75">
      <c r="A42" t="s">
        <v>50</v>
      </c>
      <c s="34" t="s">
        <v>80</v>
      </c>
      <c s="34" t="s">
        <v>3171</v>
      </c>
      <c s="35" t="s">
        <v>5</v>
      </c>
      <c s="6" t="s">
        <v>3172</v>
      </c>
      <c s="36" t="s">
        <v>48</v>
      </c>
      <c s="37">
        <v>23</v>
      </c>
      <c s="36">
        <v>0.00048</v>
      </c>
      <c s="36">
        <f>ROUND(G42*H42,6)</f>
      </c>
      <c r="L42" s="38">
        <v>0</v>
      </c>
      <c s="32">
        <f>ROUND(ROUND(L42,2)*ROUND(G42,3),2)</f>
      </c>
      <c s="36" t="s">
        <v>447</v>
      </c>
      <c>
        <f>(M42*21)/100</f>
      </c>
      <c t="s">
        <v>28</v>
      </c>
    </row>
    <row r="43" spans="1:5" ht="12.75">
      <c r="A43" s="35" t="s">
        <v>56</v>
      </c>
      <c r="E43" s="39" t="s">
        <v>3172</v>
      </c>
    </row>
    <row r="44" spans="1:5" ht="12.75">
      <c r="A44" s="35" t="s">
        <v>57</v>
      </c>
      <c r="E44" s="40" t="s">
        <v>5</v>
      </c>
    </row>
    <row r="45" spans="1:5" ht="12.75">
      <c r="A45" t="s">
        <v>58</v>
      </c>
      <c r="E45" s="39" t="s">
        <v>5</v>
      </c>
    </row>
    <row r="46" spans="1:16" ht="12.75">
      <c r="A46" t="s">
        <v>50</v>
      </c>
      <c s="34" t="s">
        <v>84</v>
      </c>
      <c s="34" t="s">
        <v>3173</v>
      </c>
      <c s="35" t="s">
        <v>5</v>
      </c>
      <c s="6" t="s">
        <v>3174</v>
      </c>
      <c s="36" t="s">
        <v>48</v>
      </c>
      <c s="37">
        <v>15</v>
      </c>
      <c s="36">
        <v>0.00071</v>
      </c>
      <c s="36">
        <f>ROUND(G46*H46,6)</f>
      </c>
      <c r="L46" s="38">
        <v>0</v>
      </c>
      <c s="32">
        <f>ROUND(ROUND(L46,2)*ROUND(G46,3),2)</f>
      </c>
      <c s="36" t="s">
        <v>447</v>
      </c>
      <c>
        <f>(M46*21)/100</f>
      </c>
      <c t="s">
        <v>28</v>
      </c>
    </row>
    <row r="47" spans="1:5" ht="12.75">
      <c r="A47" s="35" t="s">
        <v>56</v>
      </c>
      <c r="E47" s="39" t="s">
        <v>3174</v>
      </c>
    </row>
    <row r="48" spans="1:5" ht="12.75">
      <c r="A48" s="35" t="s">
        <v>57</v>
      </c>
      <c r="E48" s="40" t="s">
        <v>5</v>
      </c>
    </row>
    <row r="49" spans="1:5" ht="12.75">
      <c r="A49" t="s">
        <v>58</v>
      </c>
      <c r="E49" s="39" t="s">
        <v>5</v>
      </c>
    </row>
    <row r="50" spans="1:16" ht="12.75">
      <c r="A50" t="s">
        <v>50</v>
      </c>
      <c s="34" t="s">
        <v>87</v>
      </c>
      <c s="34" t="s">
        <v>3175</v>
      </c>
      <c s="35" t="s">
        <v>5</v>
      </c>
      <c s="6" t="s">
        <v>3176</v>
      </c>
      <c s="36" t="s">
        <v>48</v>
      </c>
      <c s="37">
        <v>13</v>
      </c>
      <c s="36">
        <v>0.00224</v>
      </c>
      <c s="36">
        <f>ROUND(G50*H50,6)</f>
      </c>
      <c r="L50" s="38">
        <v>0</v>
      </c>
      <c s="32">
        <f>ROUND(ROUND(L50,2)*ROUND(G50,3),2)</f>
      </c>
      <c s="36" t="s">
        <v>447</v>
      </c>
      <c>
        <f>(M50*21)/100</f>
      </c>
      <c t="s">
        <v>28</v>
      </c>
    </row>
    <row r="51" spans="1:5" ht="12.75">
      <c r="A51" s="35" t="s">
        <v>56</v>
      </c>
      <c r="E51" s="39" t="s">
        <v>3176</v>
      </c>
    </row>
    <row r="52" spans="1:5" ht="12.75">
      <c r="A52" s="35" t="s">
        <v>57</v>
      </c>
      <c r="E52" s="40" t="s">
        <v>5</v>
      </c>
    </row>
    <row r="53" spans="1:5" ht="12.75">
      <c r="A53" t="s">
        <v>58</v>
      </c>
      <c r="E53" s="39" t="s">
        <v>5</v>
      </c>
    </row>
    <row r="54" spans="1:16" ht="12.75">
      <c r="A54" t="s">
        <v>50</v>
      </c>
      <c s="34" t="s">
        <v>90</v>
      </c>
      <c s="34" t="s">
        <v>3177</v>
      </c>
      <c s="35" t="s">
        <v>5</v>
      </c>
      <c s="6" t="s">
        <v>3178</v>
      </c>
      <c s="36" t="s">
        <v>48</v>
      </c>
      <c s="37">
        <v>27</v>
      </c>
      <c s="36">
        <v>0.00059</v>
      </c>
      <c s="36">
        <f>ROUND(G54*H54,6)</f>
      </c>
      <c r="L54" s="38">
        <v>0</v>
      </c>
      <c s="32">
        <f>ROUND(ROUND(L54,2)*ROUND(G54,3),2)</f>
      </c>
      <c s="36" t="s">
        <v>447</v>
      </c>
      <c>
        <f>(M54*21)/100</f>
      </c>
      <c t="s">
        <v>28</v>
      </c>
    </row>
    <row r="55" spans="1:5" ht="12.75">
      <c r="A55" s="35" t="s">
        <v>56</v>
      </c>
      <c r="E55" s="39" t="s">
        <v>3178</v>
      </c>
    </row>
    <row r="56" spans="1:5" ht="12.75">
      <c r="A56" s="35" t="s">
        <v>57</v>
      </c>
      <c r="E56" s="40" t="s">
        <v>5</v>
      </c>
    </row>
    <row r="57" spans="1:5" ht="12.75">
      <c r="A57" t="s">
        <v>58</v>
      </c>
      <c r="E57" s="39" t="s">
        <v>5</v>
      </c>
    </row>
    <row r="58" spans="1:16" ht="12.75">
      <c r="A58" t="s">
        <v>50</v>
      </c>
      <c s="34" t="s">
        <v>93</v>
      </c>
      <c s="34" t="s">
        <v>3179</v>
      </c>
      <c s="35" t="s">
        <v>5</v>
      </c>
      <c s="6" t="s">
        <v>3180</v>
      </c>
      <c s="36" t="s">
        <v>48</v>
      </c>
      <c s="37">
        <v>87</v>
      </c>
      <c s="36">
        <v>0.00201</v>
      </c>
      <c s="36">
        <f>ROUND(G58*H58,6)</f>
      </c>
      <c r="L58" s="38">
        <v>0</v>
      </c>
      <c s="32">
        <f>ROUND(ROUND(L58,2)*ROUND(G58,3),2)</f>
      </c>
      <c s="36" t="s">
        <v>447</v>
      </c>
      <c>
        <f>(M58*21)/100</f>
      </c>
      <c t="s">
        <v>28</v>
      </c>
    </row>
    <row r="59" spans="1:5" ht="12.75">
      <c r="A59" s="35" t="s">
        <v>56</v>
      </c>
      <c r="E59" s="39" t="s">
        <v>3180</v>
      </c>
    </row>
    <row r="60" spans="1:5" ht="12.75">
      <c r="A60" s="35" t="s">
        <v>57</v>
      </c>
      <c r="E60" s="40" t="s">
        <v>5</v>
      </c>
    </row>
    <row r="61" spans="1:5" ht="12.75">
      <c r="A61" t="s">
        <v>58</v>
      </c>
      <c r="E61" s="39" t="s">
        <v>5</v>
      </c>
    </row>
    <row r="62" spans="1:16" ht="12.75">
      <c r="A62" t="s">
        <v>50</v>
      </c>
      <c s="34" t="s">
        <v>96</v>
      </c>
      <c s="34" t="s">
        <v>3181</v>
      </c>
      <c s="35" t="s">
        <v>5</v>
      </c>
      <c s="6" t="s">
        <v>3182</v>
      </c>
      <c s="36" t="s">
        <v>139</v>
      </c>
      <c s="37">
        <v>13</v>
      </c>
      <c s="36">
        <v>0</v>
      </c>
      <c s="36">
        <f>ROUND(G62*H62,6)</f>
      </c>
      <c r="L62" s="38">
        <v>0</v>
      </c>
      <c s="32">
        <f>ROUND(ROUND(L62,2)*ROUND(G62,3),2)</f>
      </c>
      <c s="36" t="s">
        <v>447</v>
      </c>
      <c>
        <f>(M62*21)/100</f>
      </c>
      <c t="s">
        <v>28</v>
      </c>
    </row>
    <row r="63" spans="1:5" ht="12.75">
      <c r="A63" s="35" t="s">
        <v>56</v>
      </c>
      <c r="E63" s="39" t="s">
        <v>3182</v>
      </c>
    </row>
    <row r="64" spans="1:5" ht="12.75">
      <c r="A64" s="35" t="s">
        <v>57</v>
      </c>
      <c r="E64" s="40" t="s">
        <v>5</v>
      </c>
    </row>
    <row r="65" spans="1:5" ht="12.75">
      <c r="A65" t="s">
        <v>58</v>
      </c>
      <c r="E65" s="39" t="s">
        <v>5</v>
      </c>
    </row>
    <row r="66" spans="1:16" ht="12.75">
      <c r="A66" t="s">
        <v>50</v>
      </c>
      <c s="34" t="s">
        <v>99</v>
      </c>
      <c s="34" t="s">
        <v>3183</v>
      </c>
      <c s="35" t="s">
        <v>5</v>
      </c>
      <c s="6" t="s">
        <v>3184</v>
      </c>
      <c s="36" t="s">
        <v>139</v>
      </c>
      <c s="37">
        <v>7</v>
      </c>
      <c s="36">
        <v>0</v>
      </c>
      <c s="36">
        <f>ROUND(G66*H66,6)</f>
      </c>
      <c r="L66" s="38">
        <v>0</v>
      </c>
      <c s="32">
        <f>ROUND(ROUND(L66,2)*ROUND(G66,3),2)</f>
      </c>
      <c s="36" t="s">
        <v>447</v>
      </c>
      <c>
        <f>(M66*21)/100</f>
      </c>
      <c t="s">
        <v>28</v>
      </c>
    </row>
    <row r="67" spans="1:5" ht="12.75">
      <c r="A67" s="35" t="s">
        <v>56</v>
      </c>
      <c r="E67" s="39" t="s">
        <v>3184</v>
      </c>
    </row>
    <row r="68" spans="1:5" ht="12.75">
      <c r="A68" s="35" t="s">
        <v>57</v>
      </c>
      <c r="E68" s="40" t="s">
        <v>5</v>
      </c>
    </row>
    <row r="69" spans="1:5" ht="12.75">
      <c r="A69" t="s">
        <v>58</v>
      </c>
      <c r="E69" s="39" t="s">
        <v>5</v>
      </c>
    </row>
    <row r="70" spans="1:16" ht="12.75">
      <c r="A70" t="s">
        <v>50</v>
      </c>
      <c s="34" t="s">
        <v>102</v>
      </c>
      <c s="34" t="s">
        <v>3185</v>
      </c>
      <c s="35" t="s">
        <v>5</v>
      </c>
      <c s="6" t="s">
        <v>3186</v>
      </c>
      <c s="36" t="s">
        <v>139</v>
      </c>
      <c s="37">
        <v>12</v>
      </c>
      <c s="36">
        <v>0</v>
      </c>
      <c s="36">
        <f>ROUND(G70*H70,6)</f>
      </c>
      <c r="L70" s="38">
        <v>0</v>
      </c>
      <c s="32">
        <f>ROUND(ROUND(L70,2)*ROUND(G70,3),2)</f>
      </c>
      <c s="36" t="s">
        <v>447</v>
      </c>
      <c>
        <f>(M70*21)/100</f>
      </c>
      <c t="s">
        <v>28</v>
      </c>
    </row>
    <row r="71" spans="1:5" ht="12.75">
      <c r="A71" s="35" t="s">
        <v>56</v>
      </c>
      <c r="E71" s="39" t="s">
        <v>3186</v>
      </c>
    </row>
    <row r="72" spans="1:5" ht="12.75">
      <c r="A72" s="35" t="s">
        <v>57</v>
      </c>
      <c r="E72" s="40" t="s">
        <v>5</v>
      </c>
    </row>
    <row r="73" spans="1:5" ht="12.75">
      <c r="A73" t="s">
        <v>58</v>
      </c>
      <c r="E73" s="39" t="s">
        <v>5</v>
      </c>
    </row>
    <row r="74" spans="1:16" ht="12.75">
      <c r="A74" t="s">
        <v>50</v>
      </c>
      <c s="34" t="s">
        <v>105</v>
      </c>
      <c s="34" t="s">
        <v>3187</v>
      </c>
      <c s="35" t="s">
        <v>5</v>
      </c>
      <c s="6" t="s">
        <v>3188</v>
      </c>
      <c s="36" t="s">
        <v>139</v>
      </c>
      <c s="37">
        <v>6</v>
      </c>
      <c s="36">
        <v>0.00029</v>
      </c>
      <c s="36">
        <f>ROUND(G74*H74,6)</f>
      </c>
      <c r="L74" s="38">
        <v>0</v>
      </c>
      <c s="32">
        <f>ROUND(ROUND(L74,2)*ROUND(G74,3),2)</f>
      </c>
      <c s="36" t="s">
        <v>447</v>
      </c>
      <c>
        <f>(M74*21)/100</f>
      </c>
      <c t="s">
        <v>28</v>
      </c>
    </row>
    <row r="75" spans="1:5" ht="12.75">
      <c r="A75" s="35" t="s">
        <v>56</v>
      </c>
      <c r="E75" s="39" t="s">
        <v>3188</v>
      </c>
    </row>
    <row r="76" spans="1:5" ht="12.75">
      <c r="A76" s="35" t="s">
        <v>57</v>
      </c>
      <c r="E76" s="40" t="s">
        <v>5</v>
      </c>
    </row>
    <row r="77" spans="1:5" ht="12.75">
      <c r="A77" t="s">
        <v>58</v>
      </c>
      <c r="E77" s="39" t="s">
        <v>5</v>
      </c>
    </row>
    <row r="78" spans="1:16" ht="12.75">
      <c r="A78" t="s">
        <v>50</v>
      </c>
      <c s="34" t="s">
        <v>108</v>
      </c>
      <c s="34" t="s">
        <v>3189</v>
      </c>
      <c s="35" t="s">
        <v>5</v>
      </c>
      <c s="6" t="s">
        <v>3190</v>
      </c>
      <c s="36" t="s">
        <v>139</v>
      </c>
      <c s="37">
        <v>6</v>
      </c>
      <c s="36">
        <v>0</v>
      </c>
      <c s="36">
        <f>ROUND(G78*H78,6)</f>
      </c>
      <c r="L78" s="38">
        <v>0</v>
      </c>
      <c s="32">
        <f>ROUND(ROUND(L78,2)*ROUND(G78,3),2)</f>
      </c>
      <c s="36" t="s">
        <v>61</v>
      </c>
      <c>
        <f>(M78*21)/100</f>
      </c>
      <c t="s">
        <v>28</v>
      </c>
    </row>
    <row r="79" spans="1:5" ht="12.75">
      <c r="A79" s="35" t="s">
        <v>56</v>
      </c>
      <c r="E79" s="39" t="s">
        <v>3190</v>
      </c>
    </row>
    <row r="80" spans="1:5" ht="12.75">
      <c r="A80" s="35" t="s">
        <v>57</v>
      </c>
      <c r="E80" s="40" t="s">
        <v>5</v>
      </c>
    </row>
    <row r="81" spans="1:5" ht="12.75">
      <c r="A81" t="s">
        <v>58</v>
      </c>
      <c r="E81" s="39" t="s">
        <v>5</v>
      </c>
    </row>
    <row r="82" spans="1:16" ht="12.75">
      <c r="A82" t="s">
        <v>50</v>
      </c>
      <c s="34" t="s">
        <v>203</v>
      </c>
      <c s="34" t="s">
        <v>3191</v>
      </c>
      <c s="35" t="s">
        <v>5</v>
      </c>
      <c s="6" t="s">
        <v>3192</v>
      </c>
      <c s="36" t="s">
        <v>139</v>
      </c>
      <c s="37">
        <v>6</v>
      </c>
      <c s="36">
        <v>0</v>
      </c>
      <c s="36">
        <f>ROUND(G82*H82,6)</f>
      </c>
      <c r="L82" s="38">
        <v>0</v>
      </c>
      <c s="32">
        <f>ROUND(ROUND(L82,2)*ROUND(G82,3),2)</f>
      </c>
      <c s="36" t="s">
        <v>61</v>
      </c>
      <c>
        <f>(M82*21)/100</f>
      </c>
      <c t="s">
        <v>28</v>
      </c>
    </row>
    <row r="83" spans="1:5" ht="12.75">
      <c r="A83" s="35" t="s">
        <v>56</v>
      </c>
      <c r="E83" s="39" t="s">
        <v>3192</v>
      </c>
    </row>
    <row r="84" spans="1:5" ht="12.75">
      <c r="A84" s="35" t="s">
        <v>57</v>
      </c>
      <c r="E84" s="40" t="s">
        <v>5</v>
      </c>
    </row>
    <row r="85" spans="1:5" ht="12.75">
      <c r="A85" t="s">
        <v>58</v>
      </c>
      <c r="E85" s="39" t="s">
        <v>5</v>
      </c>
    </row>
    <row r="86" spans="1:16" ht="12.75">
      <c r="A86" t="s">
        <v>50</v>
      </c>
      <c s="34" t="s">
        <v>206</v>
      </c>
      <c s="34" t="s">
        <v>3193</v>
      </c>
      <c s="35" t="s">
        <v>5</v>
      </c>
      <c s="6" t="s">
        <v>3194</v>
      </c>
      <c s="36" t="s">
        <v>139</v>
      </c>
      <c s="37">
        <v>1</v>
      </c>
      <c s="36">
        <v>0.00148</v>
      </c>
      <c s="36">
        <f>ROUND(G86*H86,6)</f>
      </c>
      <c r="L86" s="38">
        <v>0</v>
      </c>
      <c s="32">
        <f>ROUND(ROUND(L86,2)*ROUND(G86,3),2)</f>
      </c>
      <c s="36" t="s">
        <v>447</v>
      </c>
      <c>
        <f>(M86*21)/100</f>
      </c>
      <c t="s">
        <v>28</v>
      </c>
    </row>
    <row r="87" spans="1:5" ht="12.75">
      <c r="A87" s="35" t="s">
        <v>56</v>
      </c>
      <c r="E87" s="39" t="s">
        <v>3194</v>
      </c>
    </row>
    <row r="88" spans="1:5" ht="12.75">
      <c r="A88" s="35" t="s">
        <v>57</v>
      </c>
      <c r="E88" s="40" t="s">
        <v>5</v>
      </c>
    </row>
    <row r="89" spans="1:5" ht="12.75">
      <c r="A89" t="s">
        <v>58</v>
      </c>
      <c r="E89" s="39" t="s">
        <v>5</v>
      </c>
    </row>
    <row r="90" spans="1:16" ht="25.5">
      <c r="A90" t="s">
        <v>50</v>
      </c>
      <c s="34" t="s">
        <v>209</v>
      </c>
      <c s="34" t="s">
        <v>3195</v>
      </c>
      <c s="35" t="s">
        <v>5</v>
      </c>
      <c s="6" t="s">
        <v>3196</v>
      </c>
      <c s="36" t="s">
        <v>139</v>
      </c>
      <c s="37">
        <v>8</v>
      </c>
      <c s="36">
        <v>0.0015</v>
      </c>
      <c s="36">
        <f>ROUND(G90*H90,6)</f>
      </c>
      <c r="L90" s="38">
        <v>0</v>
      </c>
      <c s="32">
        <f>ROUND(ROUND(L90,2)*ROUND(G90,3),2)</f>
      </c>
      <c s="36" t="s">
        <v>447</v>
      </c>
      <c>
        <f>(M90*21)/100</f>
      </c>
      <c t="s">
        <v>28</v>
      </c>
    </row>
    <row r="91" spans="1:5" ht="25.5">
      <c r="A91" s="35" t="s">
        <v>56</v>
      </c>
      <c r="E91" s="39" t="s">
        <v>3196</v>
      </c>
    </row>
    <row r="92" spans="1:5" ht="12.75">
      <c r="A92" s="35" t="s">
        <v>57</v>
      </c>
      <c r="E92" s="40" t="s">
        <v>5</v>
      </c>
    </row>
    <row r="93" spans="1:5" ht="12.75">
      <c r="A93" t="s">
        <v>58</v>
      </c>
      <c r="E93" s="39" t="s">
        <v>5</v>
      </c>
    </row>
    <row r="94" spans="1:16" ht="12.75">
      <c r="A94" t="s">
        <v>50</v>
      </c>
      <c s="34" t="s">
        <v>211</v>
      </c>
      <c s="34" t="s">
        <v>3197</v>
      </c>
      <c s="35" t="s">
        <v>5</v>
      </c>
      <c s="6" t="s">
        <v>3198</v>
      </c>
      <c s="36" t="s">
        <v>139</v>
      </c>
      <c s="37">
        <v>66</v>
      </c>
      <c s="36">
        <v>0</v>
      </c>
      <c s="36">
        <f>ROUND(G94*H94,6)</f>
      </c>
      <c r="L94" s="38">
        <v>0</v>
      </c>
      <c s="32">
        <f>ROUND(ROUND(L94,2)*ROUND(G94,3),2)</f>
      </c>
      <c s="36" t="s">
        <v>447</v>
      </c>
      <c>
        <f>(M94*21)/100</f>
      </c>
      <c t="s">
        <v>28</v>
      </c>
    </row>
    <row r="95" spans="1:5" ht="12.75">
      <c r="A95" s="35" t="s">
        <v>56</v>
      </c>
      <c r="E95" s="39" t="s">
        <v>3198</v>
      </c>
    </row>
    <row r="96" spans="1:5" ht="12.75">
      <c r="A96" s="35" t="s">
        <v>57</v>
      </c>
      <c r="E96" s="40" t="s">
        <v>5</v>
      </c>
    </row>
    <row r="97" spans="1:5" ht="12.75">
      <c r="A97" t="s">
        <v>58</v>
      </c>
      <c r="E97" s="39" t="s">
        <v>5</v>
      </c>
    </row>
    <row r="98" spans="1:16" ht="12.75">
      <c r="A98" t="s">
        <v>50</v>
      </c>
      <c s="34" t="s">
        <v>214</v>
      </c>
      <c s="34" t="s">
        <v>3199</v>
      </c>
      <c s="35" t="s">
        <v>5</v>
      </c>
      <c s="6" t="s">
        <v>3200</v>
      </c>
      <c s="36" t="s">
        <v>139</v>
      </c>
      <c s="37">
        <v>40</v>
      </c>
      <c s="36">
        <v>0</v>
      </c>
      <c s="36">
        <f>ROUND(G98*H98,6)</f>
      </c>
      <c r="L98" s="38">
        <v>0</v>
      </c>
      <c s="32">
        <f>ROUND(ROUND(L98,2)*ROUND(G98,3),2)</f>
      </c>
      <c s="36" t="s">
        <v>447</v>
      </c>
      <c>
        <f>(M98*21)/100</f>
      </c>
      <c t="s">
        <v>28</v>
      </c>
    </row>
    <row r="99" spans="1:5" ht="12.75">
      <c r="A99" s="35" t="s">
        <v>56</v>
      </c>
      <c r="E99" s="39" t="s">
        <v>3200</v>
      </c>
    </row>
    <row r="100" spans="1:5" ht="12.75">
      <c r="A100" s="35" t="s">
        <v>57</v>
      </c>
      <c r="E100" s="40" t="s">
        <v>5</v>
      </c>
    </row>
    <row r="101" spans="1:5" ht="12.75">
      <c r="A101" t="s">
        <v>58</v>
      </c>
      <c r="E101" s="39" t="s">
        <v>5</v>
      </c>
    </row>
    <row r="102" spans="1:16" ht="12.75">
      <c r="A102" t="s">
        <v>50</v>
      </c>
      <c s="34" t="s">
        <v>217</v>
      </c>
      <c s="34" t="s">
        <v>3201</v>
      </c>
      <c s="35" t="s">
        <v>5</v>
      </c>
      <c s="6" t="s">
        <v>3202</v>
      </c>
      <c s="36" t="s">
        <v>48</v>
      </c>
      <c s="37">
        <v>37</v>
      </c>
      <c s="36">
        <v>0</v>
      </c>
      <c s="36">
        <f>ROUND(G102*H102,6)</f>
      </c>
      <c r="L102" s="38">
        <v>0</v>
      </c>
      <c s="32">
        <f>ROUND(ROUND(L102,2)*ROUND(G102,3),2)</f>
      </c>
      <c s="36" t="s">
        <v>447</v>
      </c>
      <c>
        <f>(M102*21)/100</f>
      </c>
      <c t="s">
        <v>28</v>
      </c>
    </row>
    <row r="103" spans="1:5" ht="12.75">
      <c r="A103" s="35" t="s">
        <v>56</v>
      </c>
      <c r="E103" s="39" t="s">
        <v>3202</v>
      </c>
    </row>
    <row r="104" spans="1:5" ht="12.75">
      <c r="A104" s="35" t="s">
        <v>57</v>
      </c>
      <c r="E104" s="40" t="s">
        <v>5</v>
      </c>
    </row>
    <row r="105" spans="1:5" ht="12.75">
      <c r="A105" t="s">
        <v>58</v>
      </c>
      <c r="E105" s="39" t="s">
        <v>5</v>
      </c>
    </row>
    <row r="106" spans="1:16" ht="25.5">
      <c r="A106" t="s">
        <v>50</v>
      </c>
      <c s="34" t="s">
        <v>220</v>
      </c>
      <c s="34" t="s">
        <v>3203</v>
      </c>
      <c s="35" t="s">
        <v>5</v>
      </c>
      <c s="6" t="s">
        <v>3204</v>
      </c>
      <c s="36" t="s">
        <v>48</v>
      </c>
      <c s="37">
        <v>13</v>
      </c>
      <c s="36">
        <v>0</v>
      </c>
      <c s="36">
        <f>ROUND(G106*H106,6)</f>
      </c>
      <c r="L106" s="38">
        <v>0</v>
      </c>
      <c s="32">
        <f>ROUND(ROUND(L106,2)*ROUND(G106,3),2)</f>
      </c>
      <c s="36" t="s">
        <v>447</v>
      </c>
      <c>
        <f>(M106*21)/100</f>
      </c>
      <c t="s">
        <v>28</v>
      </c>
    </row>
    <row r="107" spans="1:5" ht="25.5">
      <c r="A107" s="35" t="s">
        <v>56</v>
      </c>
      <c r="E107" s="39" t="s">
        <v>3204</v>
      </c>
    </row>
    <row r="108" spans="1:5" ht="12.75">
      <c r="A108" s="35" t="s">
        <v>57</v>
      </c>
      <c r="E108" s="40" t="s">
        <v>5</v>
      </c>
    </row>
    <row r="109" spans="1:5" ht="12.75">
      <c r="A109" t="s">
        <v>58</v>
      </c>
      <c r="E109" s="39" t="s">
        <v>5</v>
      </c>
    </row>
    <row r="110" spans="1:16" ht="25.5">
      <c r="A110" t="s">
        <v>50</v>
      </c>
      <c s="34" t="s">
        <v>223</v>
      </c>
      <c s="34" t="s">
        <v>3205</v>
      </c>
      <c s="35" t="s">
        <v>5</v>
      </c>
      <c s="6" t="s">
        <v>3206</v>
      </c>
      <c s="36" t="s">
        <v>48</v>
      </c>
      <c s="37">
        <v>56</v>
      </c>
      <c s="36">
        <v>0</v>
      </c>
      <c s="36">
        <f>ROUND(G110*H110,6)</f>
      </c>
      <c r="L110" s="38">
        <v>0</v>
      </c>
      <c s="32">
        <f>ROUND(ROUND(L110,2)*ROUND(G110,3),2)</f>
      </c>
      <c s="36" t="s">
        <v>447</v>
      </c>
      <c>
        <f>(M110*21)/100</f>
      </c>
      <c t="s">
        <v>28</v>
      </c>
    </row>
    <row r="111" spans="1:5" ht="25.5">
      <c r="A111" s="35" t="s">
        <v>56</v>
      </c>
      <c r="E111" s="39" t="s">
        <v>3206</v>
      </c>
    </row>
    <row r="112" spans="1:5" ht="12.75">
      <c r="A112" s="35" t="s">
        <v>57</v>
      </c>
      <c r="E112" s="40" t="s">
        <v>5</v>
      </c>
    </row>
    <row r="113" spans="1:5" ht="12.75">
      <c r="A113" t="s">
        <v>58</v>
      </c>
      <c r="E113" s="39" t="s">
        <v>5</v>
      </c>
    </row>
    <row r="114" spans="1:16" ht="25.5">
      <c r="A114" t="s">
        <v>50</v>
      </c>
      <c s="34" t="s">
        <v>226</v>
      </c>
      <c s="34" t="s">
        <v>3207</v>
      </c>
      <c s="35" t="s">
        <v>5</v>
      </c>
      <c s="6" t="s">
        <v>3208</v>
      </c>
      <c s="36" t="s">
        <v>139</v>
      </c>
      <c s="37">
        <v>2</v>
      </c>
      <c s="36">
        <v>0</v>
      </c>
      <c s="36">
        <f>ROUND(G114*H114,6)</f>
      </c>
      <c r="L114" s="38">
        <v>0</v>
      </c>
      <c s="32">
        <f>ROUND(ROUND(L114,2)*ROUND(G114,3),2)</f>
      </c>
      <c s="36" t="s">
        <v>447</v>
      </c>
      <c>
        <f>(M114*21)/100</f>
      </c>
      <c t="s">
        <v>28</v>
      </c>
    </row>
    <row r="115" spans="1:5" ht="25.5">
      <c r="A115" s="35" t="s">
        <v>56</v>
      </c>
      <c r="E115" s="39" t="s">
        <v>3208</v>
      </c>
    </row>
    <row r="116" spans="1:5" ht="12.75">
      <c r="A116" s="35" t="s">
        <v>57</v>
      </c>
      <c r="E116" s="40" t="s">
        <v>5</v>
      </c>
    </row>
    <row r="117" spans="1:5" ht="12.75">
      <c r="A117" t="s">
        <v>58</v>
      </c>
      <c r="E117" s="39" t="s">
        <v>5</v>
      </c>
    </row>
    <row r="118" spans="1:16" ht="12.75">
      <c r="A118" t="s">
        <v>50</v>
      </c>
      <c s="34" t="s">
        <v>229</v>
      </c>
      <c s="34" t="s">
        <v>3209</v>
      </c>
      <c s="35" t="s">
        <v>5</v>
      </c>
      <c s="6" t="s">
        <v>3210</v>
      </c>
      <c s="36" t="s">
        <v>139</v>
      </c>
      <c s="37">
        <v>1</v>
      </c>
      <c s="36">
        <v>0</v>
      </c>
      <c s="36">
        <f>ROUND(G118*H118,6)</f>
      </c>
      <c r="L118" s="38">
        <v>0</v>
      </c>
      <c s="32">
        <f>ROUND(ROUND(L118,2)*ROUND(G118,3),2)</f>
      </c>
      <c s="36" t="s">
        <v>61</v>
      </c>
      <c>
        <f>(M118*21)/100</f>
      </c>
      <c t="s">
        <v>28</v>
      </c>
    </row>
    <row r="119" spans="1:5" ht="12.75">
      <c r="A119" s="35" t="s">
        <v>56</v>
      </c>
      <c r="E119" s="39" t="s">
        <v>3210</v>
      </c>
    </row>
    <row r="120" spans="1:5" ht="12.75">
      <c r="A120" s="35" t="s">
        <v>57</v>
      </c>
      <c r="E120" s="40" t="s">
        <v>5</v>
      </c>
    </row>
    <row r="121" spans="1:5" ht="12.75">
      <c r="A121" t="s">
        <v>58</v>
      </c>
      <c r="E121" s="39" t="s">
        <v>5</v>
      </c>
    </row>
    <row r="122" spans="1:16" ht="12.75">
      <c r="A122" t="s">
        <v>50</v>
      </c>
      <c s="34" t="s">
        <v>233</v>
      </c>
      <c s="34" t="s">
        <v>3211</v>
      </c>
      <c s="35" t="s">
        <v>5</v>
      </c>
      <c s="6" t="s">
        <v>3212</v>
      </c>
      <c s="36" t="s">
        <v>48</v>
      </c>
      <c s="37">
        <v>194</v>
      </c>
      <c s="36">
        <v>0</v>
      </c>
      <c s="36">
        <f>ROUND(G122*H122,6)</f>
      </c>
      <c r="L122" s="38">
        <v>0</v>
      </c>
      <c s="32">
        <f>ROUND(ROUND(L122,2)*ROUND(G122,3),2)</f>
      </c>
      <c s="36" t="s">
        <v>447</v>
      </c>
      <c>
        <f>(M122*21)/100</f>
      </c>
      <c t="s">
        <v>28</v>
      </c>
    </row>
    <row r="123" spans="1:5" ht="12.75">
      <c r="A123" s="35" t="s">
        <v>56</v>
      </c>
      <c r="E123" s="39" t="s">
        <v>3212</v>
      </c>
    </row>
    <row r="124" spans="1:5" ht="12.75">
      <c r="A124" s="35" t="s">
        <v>57</v>
      </c>
      <c r="E124" s="40" t="s">
        <v>5</v>
      </c>
    </row>
    <row r="125" spans="1:5" ht="12.75">
      <c r="A125" t="s">
        <v>58</v>
      </c>
      <c r="E125" s="39" t="s">
        <v>5</v>
      </c>
    </row>
    <row r="126" spans="1:16" ht="12.75">
      <c r="A126" t="s">
        <v>50</v>
      </c>
      <c s="34" t="s">
        <v>237</v>
      </c>
      <c s="34" t="s">
        <v>3213</v>
      </c>
      <c s="35" t="s">
        <v>5</v>
      </c>
      <c s="6" t="s">
        <v>3214</v>
      </c>
      <c s="36" t="s">
        <v>48</v>
      </c>
      <c s="37">
        <v>102</v>
      </c>
      <c s="36">
        <v>0</v>
      </c>
      <c s="36">
        <f>ROUND(G126*H126,6)</f>
      </c>
      <c r="L126" s="38">
        <v>0</v>
      </c>
      <c s="32">
        <f>ROUND(ROUND(L126,2)*ROUND(G126,3),2)</f>
      </c>
      <c s="36" t="s">
        <v>447</v>
      </c>
      <c>
        <f>(M126*21)/100</f>
      </c>
      <c t="s">
        <v>28</v>
      </c>
    </row>
    <row r="127" spans="1:5" ht="12.75">
      <c r="A127" s="35" t="s">
        <v>56</v>
      </c>
      <c r="E127" s="39" t="s">
        <v>3214</v>
      </c>
    </row>
    <row r="128" spans="1:5" ht="12.75">
      <c r="A128" s="35" t="s">
        <v>57</v>
      </c>
      <c r="E128" s="40" t="s">
        <v>5</v>
      </c>
    </row>
    <row r="129" spans="1:5" ht="12.75">
      <c r="A129" t="s">
        <v>58</v>
      </c>
      <c r="E129" s="39" t="s">
        <v>5</v>
      </c>
    </row>
    <row r="130" spans="1:16" ht="12.75">
      <c r="A130" t="s">
        <v>50</v>
      </c>
      <c s="34" t="s">
        <v>240</v>
      </c>
      <c s="34" t="s">
        <v>3215</v>
      </c>
      <c s="35" t="s">
        <v>5</v>
      </c>
      <c s="6" t="s">
        <v>3216</v>
      </c>
      <c s="36" t="s">
        <v>48</v>
      </c>
      <c s="37">
        <v>82</v>
      </c>
      <c s="36">
        <v>0</v>
      </c>
      <c s="36">
        <f>ROUND(G130*H130,6)</f>
      </c>
      <c r="L130" s="38">
        <v>0</v>
      </c>
      <c s="32">
        <f>ROUND(ROUND(L130,2)*ROUND(G130,3),2)</f>
      </c>
      <c s="36" t="s">
        <v>447</v>
      </c>
      <c>
        <f>(M130*21)/100</f>
      </c>
      <c t="s">
        <v>28</v>
      </c>
    </row>
    <row r="131" spans="1:5" ht="12.75">
      <c r="A131" s="35" t="s">
        <v>56</v>
      </c>
      <c r="E131" s="39" t="s">
        <v>3216</v>
      </c>
    </row>
    <row r="132" spans="1:5" ht="12.75">
      <c r="A132" s="35" t="s">
        <v>57</v>
      </c>
      <c r="E132" s="40" t="s">
        <v>5</v>
      </c>
    </row>
    <row r="133" spans="1:5" ht="12.75">
      <c r="A133" t="s">
        <v>58</v>
      </c>
      <c r="E133" s="39" t="s">
        <v>5</v>
      </c>
    </row>
    <row r="134" spans="1:16" ht="25.5">
      <c r="A134" t="s">
        <v>50</v>
      </c>
      <c s="34" t="s">
        <v>244</v>
      </c>
      <c s="34" t="s">
        <v>3217</v>
      </c>
      <c s="35" t="s">
        <v>5</v>
      </c>
      <c s="6" t="s">
        <v>3218</v>
      </c>
      <c s="36" t="s">
        <v>1095</v>
      </c>
      <c s="37">
        <v>3517.191</v>
      </c>
      <c s="36">
        <v>0</v>
      </c>
      <c s="36">
        <f>ROUND(G134*H134,6)</f>
      </c>
      <c r="L134" s="38">
        <v>0</v>
      </c>
      <c s="32">
        <f>ROUND(ROUND(L134,2)*ROUND(G134,3),2)</f>
      </c>
      <c s="36" t="s">
        <v>447</v>
      </c>
      <c>
        <f>(M134*21)/100</f>
      </c>
      <c t="s">
        <v>28</v>
      </c>
    </row>
    <row r="135" spans="1:5" ht="25.5">
      <c r="A135" s="35" t="s">
        <v>56</v>
      </c>
      <c r="E135" s="39" t="s">
        <v>3218</v>
      </c>
    </row>
    <row r="136" spans="1:5" ht="12.75">
      <c r="A136" s="35" t="s">
        <v>57</v>
      </c>
      <c r="E136" s="40" t="s">
        <v>5</v>
      </c>
    </row>
    <row r="137" spans="1:5" ht="12.75">
      <c r="A137" t="s">
        <v>58</v>
      </c>
      <c r="E137" s="39" t="s">
        <v>5</v>
      </c>
    </row>
    <row r="138" spans="1:13" ht="12.75">
      <c r="A138" t="s">
        <v>47</v>
      </c>
      <c r="C138" s="31" t="s">
        <v>3219</v>
      </c>
      <c r="E138" s="33" t="s">
        <v>3220</v>
      </c>
      <c r="J138" s="32">
        <f>0</f>
      </c>
      <c s="32">
        <f>0</f>
      </c>
      <c s="32">
        <f>0+L139+L143+L147+L151+L155+L159+L163+L167+L171+L175+L179+L183+L187+L191+L195+L199+L203+L207+L211+L215+L219+L223+L227+L231+L235+L239+L243+L247+L251+L255+L259+L263+L267+L271+L275+L279+L283+L287+L291+L295+L299+L303+L307+L311+L315+L319+L323</f>
      </c>
      <c s="32">
        <f>0+M139+M143+M147+M151+M155+M159+M163+M167+M171+M175+M179+M183+M187+M191+M195+M199+M203+M207+M211+M215+M219+M223+M227+M231+M235+M239+M243+M247+M251+M255+M259+M263+M267+M271+M275+M279+M283+M287+M291+M295+M299+M303+M307+M311+M315+M319+M323</f>
      </c>
    </row>
    <row r="139" spans="1:16" ht="25.5">
      <c r="A139" t="s">
        <v>50</v>
      </c>
      <c s="34" t="s">
        <v>247</v>
      </c>
      <c s="34" t="s">
        <v>3221</v>
      </c>
      <c s="35" t="s">
        <v>5</v>
      </c>
      <c s="6" t="s">
        <v>3222</v>
      </c>
      <c s="36" t="s">
        <v>437</v>
      </c>
      <c s="37">
        <v>2</v>
      </c>
      <c s="36">
        <v>0</v>
      </c>
      <c s="36">
        <f>ROUND(G139*H139,6)</f>
      </c>
      <c r="L139" s="38">
        <v>0</v>
      </c>
      <c s="32">
        <f>ROUND(ROUND(L139,2)*ROUND(G139,3),2)</f>
      </c>
      <c s="36" t="s">
        <v>61</v>
      </c>
      <c>
        <f>(M139*21)/100</f>
      </c>
      <c t="s">
        <v>28</v>
      </c>
    </row>
    <row r="140" spans="1:5" ht="51">
      <c r="A140" s="35" t="s">
        <v>56</v>
      </c>
      <c r="E140" s="39" t="s">
        <v>3223</v>
      </c>
    </row>
    <row r="141" spans="1:5" ht="12.75">
      <c r="A141" s="35" t="s">
        <v>57</v>
      </c>
      <c r="E141" s="40" t="s">
        <v>3224</v>
      </c>
    </row>
    <row r="142" spans="1:5" ht="12.75">
      <c r="A142" t="s">
        <v>58</v>
      </c>
      <c r="E142" s="39" t="s">
        <v>5</v>
      </c>
    </row>
    <row r="143" spans="1:16" ht="25.5">
      <c r="A143" t="s">
        <v>50</v>
      </c>
      <c s="34" t="s">
        <v>250</v>
      </c>
      <c s="34" t="s">
        <v>3225</v>
      </c>
      <c s="35" t="s">
        <v>5</v>
      </c>
      <c s="6" t="s">
        <v>3226</v>
      </c>
      <c s="36" t="s">
        <v>48</v>
      </c>
      <c s="37">
        <v>16</v>
      </c>
      <c s="36">
        <v>0.00137</v>
      </c>
      <c s="36">
        <f>ROUND(G143*H143,6)</f>
      </c>
      <c r="L143" s="38">
        <v>0</v>
      </c>
      <c s="32">
        <f>ROUND(ROUND(L143,2)*ROUND(G143,3),2)</f>
      </c>
      <c s="36" t="s">
        <v>447</v>
      </c>
      <c>
        <f>(M143*21)/100</f>
      </c>
      <c t="s">
        <v>28</v>
      </c>
    </row>
    <row r="144" spans="1:5" ht="25.5">
      <c r="A144" s="35" t="s">
        <v>56</v>
      </c>
      <c r="E144" s="39" t="s">
        <v>3226</v>
      </c>
    </row>
    <row r="145" spans="1:5" ht="12.75">
      <c r="A145" s="35" t="s">
        <v>57</v>
      </c>
      <c r="E145" s="40" t="s">
        <v>5</v>
      </c>
    </row>
    <row r="146" spans="1:5" ht="12.75">
      <c r="A146" t="s">
        <v>58</v>
      </c>
      <c r="E146" s="39" t="s">
        <v>5</v>
      </c>
    </row>
    <row r="147" spans="1:16" ht="25.5">
      <c r="A147" t="s">
        <v>50</v>
      </c>
      <c s="34" t="s">
        <v>253</v>
      </c>
      <c s="34" t="s">
        <v>3227</v>
      </c>
      <c s="35" t="s">
        <v>5</v>
      </c>
      <c s="6" t="s">
        <v>3228</v>
      </c>
      <c s="36" t="s">
        <v>48</v>
      </c>
      <c s="37">
        <v>7</v>
      </c>
      <c s="36">
        <v>0.00112</v>
      </c>
      <c s="36">
        <f>ROUND(G147*H147,6)</f>
      </c>
      <c r="L147" s="38">
        <v>0</v>
      </c>
      <c s="32">
        <f>ROUND(ROUND(L147,2)*ROUND(G147,3),2)</f>
      </c>
      <c s="36" t="s">
        <v>447</v>
      </c>
      <c>
        <f>(M147*21)/100</f>
      </c>
      <c t="s">
        <v>28</v>
      </c>
    </row>
    <row r="148" spans="1:5" ht="25.5">
      <c r="A148" s="35" t="s">
        <v>56</v>
      </c>
      <c r="E148" s="39" t="s">
        <v>3228</v>
      </c>
    </row>
    <row r="149" spans="1:5" ht="12.75">
      <c r="A149" s="35" t="s">
        <v>57</v>
      </c>
      <c r="E149" s="40" t="s">
        <v>5</v>
      </c>
    </row>
    <row r="150" spans="1:5" ht="12.75">
      <c r="A150" t="s">
        <v>58</v>
      </c>
      <c r="E150" s="39" t="s">
        <v>5</v>
      </c>
    </row>
    <row r="151" spans="1:16" ht="12.75">
      <c r="A151" t="s">
        <v>50</v>
      </c>
      <c s="34" t="s">
        <v>256</v>
      </c>
      <c s="34" t="s">
        <v>3229</v>
      </c>
      <c s="35" t="s">
        <v>5</v>
      </c>
      <c s="6" t="s">
        <v>3230</v>
      </c>
      <c s="36" t="s">
        <v>48</v>
      </c>
      <c s="37">
        <v>183</v>
      </c>
      <c s="36">
        <v>0.00023</v>
      </c>
      <c s="36">
        <f>ROUND(G151*H151,6)</f>
      </c>
      <c r="L151" s="38">
        <v>0</v>
      </c>
      <c s="32">
        <f>ROUND(ROUND(L151,2)*ROUND(G151,3),2)</f>
      </c>
      <c s="36" t="s">
        <v>61</v>
      </c>
      <c>
        <f>(M151*21)/100</f>
      </c>
      <c t="s">
        <v>28</v>
      </c>
    </row>
    <row r="152" spans="1:5" ht="12.75">
      <c r="A152" s="35" t="s">
        <v>56</v>
      </c>
      <c r="E152" s="39" t="s">
        <v>3230</v>
      </c>
    </row>
    <row r="153" spans="1:5" ht="12.75">
      <c r="A153" s="35" t="s">
        <v>57</v>
      </c>
      <c r="E153" s="40" t="s">
        <v>5</v>
      </c>
    </row>
    <row r="154" spans="1:5" ht="12.75">
      <c r="A154" t="s">
        <v>58</v>
      </c>
      <c r="E154" s="39" t="s">
        <v>5</v>
      </c>
    </row>
    <row r="155" spans="1:16" ht="12.75">
      <c r="A155" t="s">
        <v>50</v>
      </c>
      <c s="34" t="s">
        <v>260</v>
      </c>
      <c s="34" t="s">
        <v>3231</v>
      </c>
      <c s="35" t="s">
        <v>5</v>
      </c>
      <c s="6" t="s">
        <v>3232</v>
      </c>
      <c s="36" t="s">
        <v>48</v>
      </c>
      <c s="37">
        <v>204</v>
      </c>
      <c s="36">
        <v>0.00023</v>
      </c>
      <c s="36">
        <f>ROUND(G155*H155,6)</f>
      </c>
      <c r="L155" s="38">
        <v>0</v>
      </c>
      <c s="32">
        <f>ROUND(ROUND(L155,2)*ROUND(G155,3),2)</f>
      </c>
      <c s="36" t="s">
        <v>61</v>
      </c>
      <c>
        <f>(M155*21)/100</f>
      </c>
      <c t="s">
        <v>28</v>
      </c>
    </row>
    <row r="156" spans="1:5" ht="12.75">
      <c r="A156" s="35" t="s">
        <v>56</v>
      </c>
      <c r="E156" s="39" t="s">
        <v>3232</v>
      </c>
    </row>
    <row r="157" spans="1:5" ht="12.75">
      <c r="A157" s="35" t="s">
        <v>57</v>
      </c>
      <c r="E157" s="40" t="s">
        <v>5</v>
      </c>
    </row>
    <row r="158" spans="1:5" ht="12.75">
      <c r="A158" t="s">
        <v>58</v>
      </c>
      <c r="E158" s="39" t="s">
        <v>5</v>
      </c>
    </row>
    <row r="159" spans="1:16" ht="12.75">
      <c r="A159" t="s">
        <v>50</v>
      </c>
      <c s="34" t="s">
        <v>385</v>
      </c>
      <c s="34" t="s">
        <v>3233</v>
      </c>
      <c s="35" t="s">
        <v>5</v>
      </c>
      <c s="6" t="s">
        <v>3234</v>
      </c>
      <c s="36" t="s">
        <v>48</v>
      </c>
      <c s="37">
        <v>23</v>
      </c>
      <c s="36">
        <v>0</v>
      </c>
      <c s="36">
        <f>ROUND(G159*H159,6)</f>
      </c>
      <c r="L159" s="38">
        <v>0</v>
      </c>
      <c s="32">
        <f>ROUND(ROUND(L159,2)*ROUND(G159,3),2)</f>
      </c>
      <c s="36" t="s">
        <v>61</v>
      </c>
      <c>
        <f>(M159*21)/100</f>
      </c>
      <c t="s">
        <v>28</v>
      </c>
    </row>
    <row r="160" spans="1:5" ht="12.75">
      <c r="A160" s="35" t="s">
        <v>56</v>
      </c>
      <c r="E160" s="39" t="s">
        <v>3234</v>
      </c>
    </row>
    <row r="161" spans="1:5" ht="12.75">
      <c r="A161" s="35" t="s">
        <v>57</v>
      </c>
      <c r="E161" s="40" t="s">
        <v>5</v>
      </c>
    </row>
    <row r="162" spans="1:5" ht="12.75">
      <c r="A162" t="s">
        <v>58</v>
      </c>
      <c r="E162" s="39" t="s">
        <v>5</v>
      </c>
    </row>
    <row r="163" spans="1:16" ht="12.75">
      <c r="A163" t="s">
        <v>50</v>
      </c>
      <c s="34" t="s">
        <v>388</v>
      </c>
      <c s="34" t="s">
        <v>3235</v>
      </c>
      <c s="35" t="s">
        <v>5</v>
      </c>
      <c s="6" t="s">
        <v>3236</v>
      </c>
      <c s="36" t="s">
        <v>48</v>
      </c>
      <c s="37">
        <v>12</v>
      </c>
      <c s="36">
        <v>0</v>
      </c>
      <c s="36">
        <f>ROUND(G163*H163,6)</f>
      </c>
      <c r="L163" s="38">
        <v>0</v>
      </c>
      <c s="32">
        <f>ROUND(ROUND(L163,2)*ROUND(G163,3),2)</f>
      </c>
      <c s="36" t="s">
        <v>61</v>
      </c>
      <c>
        <f>(M163*21)/100</f>
      </c>
      <c t="s">
        <v>28</v>
      </c>
    </row>
    <row r="164" spans="1:5" ht="12.75">
      <c r="A164" s="35" t="s">
        <v>56</v>
      </c>
      <c r="E164" s="39" t="s">
        <v>3236</v>
      </c>
    </row>
    <row r="165" spans="1:5" ht="12.75">
      <c r="A165" s="35" t="s">
        <v>57</v>
      </c>
      <c r="E165" s="40" t="s">
        <v>5</v>
      </c>
    </row>
    <row r="166" spans="1:5" ht="12.75">
      <c r="A166" t="s">
        <v>58</v>
      </c>
      <c r="E166" s="39" t="s">
        <v>5</v>
      </c>
    </row>
    <row r="167" spans="1:16" ht="12.75">
      <c r="A167" t="s">
        <v>50</v>
      </c>
      <c s="34" t="s">
        <v>390</v>
      </c>
      <c s="34" t="s">
        <v>3237</v>
      </c>
      <c s="35" t="s">
        <v>5</v>
      </c>
      <c s="6" t="s">
        <v>3238</v>
      </c>
      <c s="36" t="s">
        <v>48</v>
      </c>
      <c s="37">
        <v>9</v>
      </c>
      <c s="36">
        <v>0</v>
      </c>
      <c s="36">
        <f>ROUND(G167*H167,6)</f>
      </c>
      <c r="L167" s="38">
        <v>0</v>
      </c>
      <c s="32">
        <f>ROUND(ROUND(L167,2)*ROUND(G167,3),2)</f>
      </c>
      <c s="36" t="s">
        <v>61</v>
      </c>
      <c>
        <f>(M167*21)/100</f>
      </c>
      <c t="s">
        <v>28</v>
      </c>
    </row>
    <row r="168" spans="1:5" ht="12.75">
      <c r="A168" s="35" t="s">
        <v>56</v>
      </c>
      <c r="E168" s="39" t="s">
        <v>3238</v>
      </c>
    </row>
    <row r="169" spans="1:5" ht="12.75">
      <c r="A169" s="35" t="s">
        <v>57</v>
      </c>
      <c r="E169" s="40" t="s">
        <v>5</v>
      </c>
    </row>
    <row r="170" spans="1:5" ht="12.75">
      <c r="A170" t="s">
        <v>58</v>
      </c>
      <c r="E170" s="39" t="s">
        <v>5</v>
      </c>
    </row>
    <row r="171" spans="1:16" ht="25.5">
      <c r="A171" t="s">
        <v>50</v>
      </c>
      <c s="34" t="s">
        <v>392</v>
      </c>
      <c s="34" t="s">
        <v>3239</v>
      </c>
      <c s="35" t="s">
        <v>5</v>
      </c>
      <c s="6" t="s">
        <v>3240</v>
      </c>
      <c s="36" t="s">
        <v>48</v>
      </c>
      <c s="37">
        <v>71</v>
      </c>
      <c s="36">
        <v>4E-05</v>
      </c>
      <c s="36">
        <f>ROUND(G171*H171,6)</f>
      </c>
      <c r="L171" s="38">
        <v>0</v>
      </c>
      <c s="32">
        <f>ROUND(ROUND(L171,2)*ROUND(G171,3),2)</f>
      </c>
      <c s="36" t="s">
        <v>447</v>
      </c>
      <c>
        <f>(M171*21)/100</f>
      </c>
      <c t="s">
        <v>28</v>
      </c>
    </row>
    <row r="172" spans="1:5" ht="38.25">
      <c r="A172" s="35" t="s">
        <v>56</v>
      </c>
      <c r="E172" s="39" t="s">
        <v>3241</v>
      </c>
    </row>
    <row r="173" spans="1:5" ht="12.75">
      <c r="A173" s="35" t="s">
        <v>57</v>
      </c>
      <c r="E173" s="40" t="s">
        <v>5</v>
      </c>
    </row>
    <row r="174" spans="1:5" ht="12.75">
      <c r="A174" t="s">
        <v>58</v>
      </c>
      <c r="E174" s="39" t="s">
        <v>5</v>
      </c>
    </row>
    <row r="175" spans="1:16" ht="25.5">
      <c r="A175" t="s">
        <v>50</v>
      </c>
      <c s="34" t="s">
        <v>395</v>
      </c>
      <c s="34" t="s">
        <v>3242</v>
      </c>
      <c s="35" t="s">
        <v>5</v>
      </c>
      <c s="6" t="s">
        <v>3240</v>
      </c>
      <c s="36" t="s">
        <v>48</v>
      </c>
      <c s="37">
        <v>75</v>
      </c>
      <c s="36">
        <v>4E-05</v>
      </c>
      <c s="36">
        <f>ROUND(G175*H175,6)</f>
      </c>
      <c r="L175" s="38">
        <v>0</v>
      </c>
      <c s="32">
        <f>ROUND(ROUND(L175,2)*ROUND(G175,3),2)</f>
      </c>
      <c s="36" t="s">
        <v>447</v>
      </c>
      <c>
        <f>(M175*21)/100</f>
      </c>
      <c t="s">
        <v>28</v>
      </c>
    </row>
    <row r="176" spans="1:5" ht="38.25">
      <c r="A176" s="35" t="s">
        <v>56</v>
      </c>
      <c r="E176" s="39" t="s">
        <v>3243</v>
      </c>
    </row>
    <row r="177" spans="1:5" ht="38.25">
      <c r="A177" s="35" t="s">
        <v>57</v>
      </c>
      <c r="E177" s="40" t="s">
        <v>3244</v>
      </c>
    </row>
    <row r="178" spans="1:5" ht="12.75">
      <c r="A178" t="s">
        <v>58</v>
      </c>
      <c r="E178" s="39" t="s">
        <v>5</v>
      </c>
    </row>
    <row r="179" spans="1:16" ht="25.5">
      <c r="A179" t="s">
        <v>50</v>
      </c>
      <c s="34" t="s">
        <v>398</v>
      </c>
      <c s="34" t="s">
        <v>3245</v>
      </c>
      <c s="35" t="s">
        <v>5</v>
      </c>
      <c s="6" t="s">
        <v>3246</v>
      </c>
      <c s="36" t="s">
        <v>48</v>
      </c>
      <c s="37">
        <v>10</v>
      </c>
      <c s="36">
        <v>5E-05</v>
      </c>
      <c s="36">
        <f>ROUND(G179*H179,6)</f>
      </c>
      <c r="L179" s="38">
        <v>0</v>
      </c>
      <c s="32">
        <f>ROUND(ROUND(L179,2)*ROUND(G179,3),2)</f>
      </c>
      <c s="36" t="s">
        <v>447</v>
      </c>
      <c>
        <f>(M179*21)/100</f>
      </c>
      <c t="s">
        <v>28</v>
      </c>
    </row>
    <row r="180" spans="1:5" ht="38.25">
      <c r="A180" s="35" t="s">
        <v>56</v>
      </c>
      <c r="E180" s="39" t="s">
        <v>3247</v>
      </c>
    </row>
    <row r="181" spans="1:5" ht="12.75">
      <c r="A181" s="35" t="s">
        <v>57</v>
      </c>
      <c r="E181" s="40" t="s">
        <v>3248</v>
      </c>
    </row>
    <row r="182" spans="1:5" ht="12.75">
      <c r="A182" t="s">
        <v>58</v>
      </c>
      <c r="E182" s="39" t="s">
        <v>5</v>
      </c>
    </row>
    <row r="183" spans="1:16" ht="25.5">
      <c r="A183" t="s">
        <v>50</v>
      </c>
      <c s="34" t="s">
        <v>401</v>
      </c>
      <c s="34" t="s">
        <v>3249</v>
      </c>
      <c s="35" t="s">
        <v>5</v>
      </c>
      <c s="6" t="s">
        <v>3246</v>
      </c>
      <c s="36" t="s">
        <v>48</v>
      </c>
      <c s="37">
        <v>103</v>
      </c>
      <c s="36">
        <v>7E-05</v>
      </c>
      <c s="36">
        <f>ROUND(G183*H183,6)</f>
      </c>
      <c r="L183" s="38">
        <v>0</v>
      </c>
      <c s="32">
        <f>ROUND(ROUND(L183,2)*ROUND(G183,3),2)</f>
      </c>
      <c s="36" t="s">
        <v>447</v>
      </c>
      <c>
        <f>(M183*21)/100</f>
      </c>
      <c t="s">
        <v>28</v>
      </c>
    </row>
    <row r="184" spans="1:5" ht="38.25">
      <c r="A184" s="35" t="s">
        <v>56</v>
      </c>
      <c r="E184" s="39" t="s">
        <v>3250</v>
      </c>
    </row>
    <row r="185" spans="1:5" ht="76.5">
      <c r="A185" s="35" t="s">
        <v>57</v>
      </c>
      <c r="E185" s="42" t="s">
        <v>3251</v>
      </c>
    </row>
    <row r="186" spans="1:5" ht="12.75">
      <c r="A186" t="s">
        <v>58</v>
      </c>
      <c r="E186" s="39" t="s">
        <v>5</v>
      </c>
    </row>
    <row r="187" spans="1:16" ht="25.5">
      <c r="A187" t="s">
        <v>50</v>
      </c>
      <c s="34" t="s">
        <v>404</v>
      </c>
      <c s="34" t="s">
        <v>3252</v>
      </c>
      <c s="35" t="s">
        <v>5</v>
      </c>
      <c s="6" t="s">
        <v>3246</v>
      </c>
      <c s="36" t="s">
        <v>48</v>
      </c>
      <c s="37">
        <v>9</v>
      </c>
      <c s="36">
        <v>8E-05</v>
      </c>
      <c s="36">
        <f>ROUND(G187*H187,6)</f>
      </c>
      <c r="L187" s="38">
        <v>0</v>
      </c>
      <c s="32">
        <f>ROUND(ROUND(L187,2)*ROUND(G187,3),2)</f>
      </c>
      <c s="36" t="s">
        <v>447</v>
      </c>
      <c>
        <f>(M187*21)/100</f>
      </c>
      <c t="s">
        <v>28</v>
      </c>
    </row>
    <row r="188" spans="1:5" ht="38.25">
      <c r="A188" s="35" t="s">
        <v>56</v>
      </c>
      <c r="E188" s="39" t="s">
        <v>3253</v>
      </c>
    </row>
    <row r="189" spans="1:5" ht="38.25">
      <c r="A189" s="35" t="s">
        <v>57</v>
      </c>
      <c r="E189" s="42" t="s">
        <v>3254</v>
      </c>
    </row>
    <row r="190" spans="1:5" ht="12.75">
      <c r="A190" t="s">
        <v>58</v>
      </c>
      <c r="E190" s="39" t="s">
        <v>5</v>
      </c>
    </row>
    <row r="191" spans="1:16" ht="25.5">
      <c r="A191" t="s">
        <v>50</v>
      </c>
      <c s="34" t="s">
        <v>407</v>
      </c>
      <c s="34" t="s">
        <v>3255</v>
      </c>
      <c s="35" t="s">
        <v>5</v>
      </c>
      <c s="6" t="s">
        <v>3256</v>
      </c>
      <c s="36" t="s">
        <v>48</v>
      </c>
      <c s="37">
        <v>63</v>
      </c>
      <c s="36">
        <v>7E-05</v>
      </c>
      <c s="36">
        <f>ROUND(G191*H191,6)</f>
      </c>
      <c r="L191" s="38">
        <v>0</v>
      </c>
      <c s="32">
        <f>ROUND(ROUND(L191,2)*ROUND(G191,3),2)</f>
      </c>
      <c s="36" t="s">
        <v>447</v>
      </c>
      <c>
        <f>(M191*21)/100</f>
      </c>
      <c t="s">
        <v>28</v>
      </c>
    </row>
    <row r="192" spans="1:5" ht="38.25">
      <c r="A192" s="35" t="s">
        <v>56</v>
      </c>
      <c r="E192" s="39" t="s">
        <v>3257</v>
      </c>
    </row>
    <row r="193" spans="1:5" ht="38.25">
      <c r="A193" s="35" t="s">
        <v>57</v>
      </c>
      <c r="E193" s="42" t="s">
        <v>3258</v>
      </c>
    </row>
    <row r="194" spans="1:5" ht="12.75">
      <c r="A194" t="s">
        <v>58</v>
      </c>
      <c r="E194" s="39" t="s">
        <v>5</v>
      </c>
    </row>
    <row r="195" spans="1:16" ht="25.5">
      <c r="A195" t="s">
        <v>50</v>
      </c>
      <c s="34" t="s">
        <v>410</v>
      </c>
      <c s="34" t="s">
        <v>3259</v>
      </c>
      <c s="35" t="s">
        <v>5</v>
      </c>
      <c s="6" t="s">
        <v>3256</v>
      </c>
      <c s="36" t="s">
        <v>48</v>
      </c>
      <c s="37">
        <v>66</v>
      </c>
      <c s="36">
        <v>9E-05</v>
      </c>
      <c s="36">
        <f>ROUND(G195*H195,6)</f>
      </c>
      <c r="L195" s="38">
        <v>0</v>
      </c>
      <c s="32">
        <f>ROUND(ROUND(L195,2)*ROUND(G195,3),2)</f>
      </c>
      <c s="36" t="s">
        <v>447</v>
      </c>
      <c>
        <f>(M195*21)/100</f>
      </c>
      <c t="s">
        <v>28</v>
      </c>
    </row>
    <row r="196" spans="1:5" ht="38.25">
      <c r="A196" s="35" t="s">
        <v>56</v>
      </c>
      <c r="E196" s="39" t="s">
        <v>3260</v>
      </c>
    </row>
    <row r="197" spans="1:5" ht="38.25">
      <c r="A197" s="35" t="s">
        <v>57</v>
      </c>
      <c r="E197" s="42" t="s">
        <v>3261</v>
      </c>
    </row>
    <row r="198" spans="1:5" ht="12.75">
      <c r="A198" t="s">
        <v>58</v>
      </c>
      <c r="E198" s="39" t="s">
        <v>5</v>
      </c>
    </row>
    <row r="199" spans="1:16" ht="25.5">
      <c r="A199" t="s">
        <v>50</v>
      </c>
      <c s="34" t="s">
        <v>413</v>
      </c>
      <c s="34" t="s">
        <v>3262</v>
      </c>
      <c s="35" t="s">
        <v>5</v>
      </c>
      <c s="6" t="s">
        <v>3263</v>
      </c>
      <c s="36" t="s">
        <v>48</v>
      </c>
      <c s="37">
        <v>39</v>
      </c>
      <c s="36">
        <v>0.00012</v>
      </c>
      <c s="36">
        <f>ROUND(G199*H199,6)</f>
      </c>
      <c r="L199" s="38">
        <v>0</v>
      </c>
      <c s="32">
        <f>ROUND(ROUND(L199,2)*ROUND(G199,3),2)</f>
      </c>
      <c s="36" t="s">
        <v>447</v>
      </c>
      <c>
        <f>(M199*21)/100</f>
      </c>
      <c t="s">
        <v>28</v>
      </c>
    </row>
    <row r="200" spans="1:5" ht="38.25">
      <c r="A200" s="35" t="s">
        <v>56</v>
      </c>
      <c r="E200" s="39" t="s">
        <v>3264</v>
      </c>
    </row>
    <row r="201" spans="1:5" ht="38.25">
      <c r="A201" s="35" t="s">
        <v>57</v>
      </c>
      <c r="E201" s="42" t="s">
        <v>3265</v>
      </c>
    </row>
    <row r="202" spans="1:5" ht="12.75">
      <c r="A202" t="s">
        <v>58</v>
      </c>
      <c r="E202" s="39" t="s">
        <v>5</v>
      </c>
    </row>
    <row r="203" spans="1:16" ht="25.5">
      <c r="A203" t="s">
        <v>50</v>
      </c>
      <c s="34" t="s">
        <v>415</v>
      </c>
      <c s="34" t="s">
        <v>3266</v>
      </c>
      <c s="35" t="s">
        <v>5</v>
      </c>
      <c s="6" t="s">
        <v>3263</v>
      </c>
      <c s="36" t="s">
        <v>48</v>
      </c>
      <c s="37">
        <v>78</v>
      </c>
      <c s="36">
        <v>0.00016</v>
      </c>
      <c s="36">
        <f>ROUND(G203*H203,6)</f>
      </c>
      <c r="L203" s="38">
        <v>0</v>
      </c>
      <c s="32">
        <f>ROUND(ROUND(L203,2)*ROUND(G203,3),2)</f>
      </c>
      <c s="36" t="s">
        <v>447</v>
      </c>
      <c>
        <f>(M203*21)/100</f>
      </c>
      <c t="s">
        <v>28</v>
      </c>
    </row>
    <row r="204" spans="1:5" ht="38.25">
      <c r="A204" s="35" t="s">
        <v>56</v>
      </c>
      <c r="E204" s="39" t="s">
        <v>3267</v>
      </c>
    </row>
    <row r="205" spans="1:5" ht="38.25">
      <c r="A205" s="35" t="s">
        <v>57</v>
      </c>
      <c r="E205" s="42" t="s">
        <v>3268</v>
      </c>
    </row>
    <row r="206" spans="1:5" ht="12.75">
      <c r="A206" t="s">
        <v>58</v>
      </c>
      <c r="E206" s="39" t="s">
        <v>5</v>
      </c>
    </row>
    <row r="207" spans="1:16" ht="12.75">
      <c r="A207" t="s">
        <v>50</v>
      </c>
      <c s="34" t="s">
        <v>417</v>
      </c>
      <c s="34" t="s">
        <v>3269</v>
      </c>
      <c s="35" t="s">
        <v>5</v>
      </c>
      <c s="6" t="s">
        <v>3270</v>
      </c>
      <c s="36" t="s">
        <v>139</v>
      </c>
      <c s="37">
        <v>49</v>
      </c>
      <c s="36">
        <v>0</v>
      </c>
      <c s="36">
        <f>ROUND(G207*H207,6)</f>
      </c>
      <c r="L207" s="38">
        <v>0</v>
      </c>
      <c s="32">
        <f>ROUND(ROUND(L207,2)*ROUND(G207,3),2)</f>
      </c>
      <c s="36" t="s">
        <v>447</v>
      </c>
      <c>
        <f>(M207*21)/100</f>
      </c>
      <c t="s">
        <v>28</v>
      </c>
    </row>
    <row r="208" spans="1:5" ht="12.75">
      <c r="A208" s="35" t="s">
        <v>56</v>
      </c>
      <c r="E208" s="39" t="s">
        <v>3270</v>
      </c>
    </row>
    <row r="209" spans="1:5" ht="12.75">
      <c r="A209" s="35" t="s">
        <v>57</v>
      </c>
      <c r="E209" s="40" t="s">
        <v>5</v>
      </c>
    </row>
    <row r="210" spans="1:5" ht="12.75">
      <c r="A210" t="s">
        <v>58</v>
      </c>
      <c r="E210" s="39" t="s">
        <v>5</v>
      </c>
    </row>
    <row r="211" spans="1:16" ht="12.75">
      <c r="A211" t="s">
        <v>50</v>
      </c>
      <c s="34" t="s">
        <v>419</v>
      </c>
      <c s="34" t="s">
        <v>3271</v>
      </c>
      <c s="35" t="s">
        <v>5</v>
      </c>
      <c s="6" t="s">
        <v>3272</v>
      </c>
      <c s="36" t="s">
        <v>236</v>
      </c>
      <c s="37">
        <v>23</v>
      </c>
      <c s="36">
        <v>0</v>
      </c>
      <c s="36">
        <f>ROUND(G211*H211,6)</f>
      </c>
      <c r="L211" s="38">
        <v>0</v>
      </c>
      <c s="32">
        <f>ROUND(ROUND(L211,2)*ROUND(G211,3),2)</f>
      </c>
      <c s="36" t="s">
        <v>61</v>
      </c>
      <c>
        <f>(M211*21)/100</f>
      </c>
      <c t="s">
        <v>28</v>
      </c>
    </row>
    <row r="212" spans="1:5" ht="12.75">
      <c r="A212" s="35" t="s">
        <v>56</v>
      </c>
      <c r="E212" s="39" t="s">
        <v>3272</v>
      </c>
    </row>
    <row r="213" spans="1:5" ht="12.75">
      <c r="A213" s="35" t="s">
        <v>57</v>
      </c>
      <c r="E213" s="40" t="s">
        <v>5</v>
      </c>
    </row>
    <row r="214" spans="1:5" ht="12.75">
      <c r="A214" t="s">
        <v>58</v>
      </c>
      <c r="E214" s="39" t="s">
        <v>5</v>
      </c>
    </row>
    <row r="215" spans="1:16" ht="12.75">
      <c r="A215" t="s">
        <v>50</v>
      </c>
      <c s="34" t="s">
        <v>421</v>
      </c>
      <c s="34" t="s">
        <v>3273</v>
      </c>
      <c s="35" t="s">
        <v>5</v>
      </c>
      <c s="6" t="s">
        <v>3274</v>
      </c>
      <c s="36" t="s">
        <v>139</v>
      </c>
      <c s="37">
        <v>13</v>
      </c>
      <c s="36">
        <v>0.00021</v>
      </c>
      <c s="36">
        <f>ROUND(G215*H215,6)</f>
      </c>
      <c r="L215" s="38">
        <v>0</v>
      </c>
      <c s="32">
        <f>ROUND(ROUND(L215,2)*ROUND(G215,3),2)</f>
      </c>
      <c s="36" t="s">
        <v>447</v>
      </c>
      <c>
        <f>(M215*21)/100</f>
      </c>
      <c t="s">
        <v>28</v>
      </c>
    </row>
    <row r="216" spans="1:5" ht="12.75">
      <c r="A216" s="35" t="s">
        <v>56</v>
      </c>
      <c r="E216" s="39" t="s">
        <v>3274</v>
      </c>
    </row>
    <row r="217" spans="1:5" ht="12.75">
      <c r="A217" s="35" t="s">
        <v>57</v>
      </c>
      <c r="E217" s="40" t="s">
        <v>5</v>
      </c>
    </row>
    <row r="218" spans="1:5" ht="12.75">
      <c r="A218" t="s">
        <v>58</v>
      </c>
      <c r="E218" s="39" t="s">
        <v>5</v>
      </c>
    </row>
    <row r="219" spans="1:16" ht="12.75">
      <c r="A219" t="s">
        <v>50</v>
      </c>
      <c s="34" t="s">
        <v>423</v>
      </c>
      <c s="34" t="s">
        <v>3275</v>
      </c>
      <c s="35" t="s">
        <v>5</v>
      </c>
      <c s="6" t="s">
        <v>3276</v>
      </c>
      <c s="36" t="s">
        <v>139</v>
      </c>
      <c s="37">
        <v>36</v>
      </c>
      <c s="36">
        <v>0.00034</v>
      </c>
      <c s="36">
        <f>ROUND(G219*H219,6)</f>
      </c>
      <c r="L219" s="38">
        <v>0</v>
      </c>
      <c s="32">
        <f>ROUND(ROUND(L219,2)*ROUND(G219,3),2)</f>
      </c>
      <c s="36" t="s">
        <v>447</v>
      </c>
      <c>
        <f>(M219*21)/100</f>
      </c>
      <c t="s">
        <v>28</v>
      </c>
    </row>
    <row r="220" spans="1:5" ht="12.75">
      <c r="A220" s="35" t="s">
        <v>56</v>
      </c>
      <c r="E220" s="39" t="s">
        <v>3276</v>
      </c>
    </row>
    <row r="221" spans="1:5" ht="12.75">
      <c r="A221" s="35" t="s">
        <v>57</v>
      </c>
      <c r="E221" s="40" t="s">
        <v>5</v>
      </c>
    </row>
    <row r="222" spans="1:5" ht="12.75">
      <c r="A222" t="s">
        <v>58</v>
      </c>
      <c r="E222" s="39" t="s">
        <v>5</v>
      </c>
    </row>
    <row r="223" spans="1:16" ht="12.75">
      <c r="A223" t="s">
        <v>50</v>
      </c>
      <c s="34" t="s">
        <v>425</v>
      </c>
      <c s="34" t="s">
        <v>3277</v>
      </c>
      <c s="35" t="s">
        <v>5</v>
      </c>
      <c s="6" t="s">
        <v>3278</v>
      </c>
      <c s="36" t="s">
        <v>139</v>
      </c>
      <c s="37">
        <v>2</v>
      </c>
      <c s="36">
        <v>0.0005</v>
      </c>
      <c s="36">
        <f>ROUND(G223*H223,6)</f>
      </c>
      <c r="L223" s="38">
        <v>0</v>
      </c>
      <c s="32">
        <f>ROUND(ROUND(L223,2)*ROUND(G223,3),2)</f>
      </c>
      <c s="36" t="s">
        <v>447</v>
      </c>
      <c>
        <f>(M223*21)/100</f>
      </c>
      <c t="s">
        <v>28</v>
      </c>
    </row>
    <row r="224" spans="1:5" ht="12.75">
      <c r="A224" s="35" t="s">
        <v>56</v>
      </c>
      <c r="E224" s="39" t="s">
        <v>3278</v>
      </c>
    </row>
    <row r="225" spans="1:5" ht="12.75">
      <c r="A225" s="35" t="s">
        <v>57</v>
      </c>
      <c r="E225" s="40" t="s">
        <v>5</v>
      </c>
    </row>
    <row r="226" spans="1:5" ht="12.75">
      <c r="A226" t="s">
        <v>58</v>
      </c>
      <c r="E226" s="39" t="s">
        <v>5</v>
      </c>
    </row>
    <row r="227" spans="1:16" ht="12.75">
      <c r="A227" t="s">
        <v>50</v>
      </c>
      <c s="34" t="s">
        <v>428</v>
      </c>
      <c s="34" t="s">
        <v>3279</v>
      </c>
      <c s="35" t="s">
        <v>5</v>
      </c>
      <c s="6" t="s">
        <v>3280</v>
      </c>
      <c s="36" t="s">
        <v>139</v>
      </c>
      <c s="37">
        <v>1</v>
      </c>
      <c s="36">
        <v>0.0007</v>
      </c>
      <c s="36">
        <f>ROUND(G227*H227,6)</f>
      </c>
      <c r="L227" s="38">
        <v>0</v>
      </c>
      <c s="32">
        <f>ROUND(ROUND(L227,2)*ROUND(G227,3),2)</f>
      </c>
      <c s="36" t="s">
        <v>447</v>
      </c>
      <c>
        <f>(M227*21)/100</f>
      </c>
      <c t="s">
        <v>28</v>
      </c>
    </row>
    <row r="228" spans="1:5" ht="12.75">
      <c r="A228" s="35" t="s">
        <v>56</v>
      </c>
      <c r="E228" s="39" t="s">
        <v>3280</v>
      </c>
    </row>
    <row r="229" spans="1:5" ht="12.75">
      <c r="A229" s="35" t="s">
        <v>57</v>
      </c>
      <c r="E229" s="40" t="s">
        <v>5</v>
      </c>
    </row>
    <row r="230" spans="1:5" ht="12.75">
      <c r="A230" t="s">
        <v>58</v>
      </c>
      <c r="E230" s="39" t="s">
        <v>5</v>
      </c>
    </row>
    <row r="231" spans="1:16" ht="12.75">
      <c r="A231" t="s">
        <v>50</v>
      </c>
      <c s="34" t="s">
        <v>431</v>
      </c>
      <c s="34" t="s">
        <v>3281</v>
      </c>
      <c s="35" t="s">
        <v>5</v>
      </c>
      <c s="6" t="s">
        <v>3282</v>
      </c>
      <c s="36" t="s">
        <v>139</v>
      </c>
      <c s="37">
        <v>2</v>
      </c>
      <c s="36">
        <v>0.00107</v>
      </c>
      <c s="36">
        <f>ROUND(G231*H231,6)</f>
      </c>
      <c r="L231" s="38">
        <v>0</v>
      </c>
      <c s="32">
        <f>ROUND(ROUND(L231,2)*ROUND(G231,3),2)</f>
      </c>
      <c s="36" t="s">
        <v>447</v>
      </c>
      <c>
        <f>(M231*21)/100</f>
      </c>
      <c t="s">
        <v>28</v>
      </c>
    </row>
    <row r="232" spans="1:5" ht="12.75">
      <c r="A232" s="35" t="s">
        <v>56</v>
      </c>
      <c r="E232" s="39" t="s">
        <v>3282</v>
      </c>
    </row>
    <row r="233" spans="1:5" ht="12.75">
      <c r="A233" s="35" t="s">
        <v>57</v>
      </c>
      <c r="E233" s="40" t="s">
        <v>5</v>
      </c>
    </row>
    <row r="234" spans="1:5" ht="12.75">
      <c r="A234" t="s">
        <v>58</v>
      </c>
      <c r="E234" s="39" t="s">
        <v>5</v>
      </c>
    </row>
    <row r="235" spans="1:16" ht="25.5">
      <c r="A235" t="s">
        <v>50</v>
      </c>
      <c s="34" t="s">
        <v>435</v>
      </c>
      <c s="34" t="s">
        <v>3283</v>
      </c>
      <c s="35" t="s">
        <v>5</v>
      </c>
      <c s="6" t="s">
        <v>3284</v>
      </c>
      <c s="36" t="s">
        <v>139</v>
      </c>
      <c s="37">
        <v>1</v>
      </c>
      <c s="36">
        <v>0.0008</v>
      </c>
      <c s="36">
        <f>ROUND(G235*H235,6)</f>
      </c>
      <c r="L235" s="38">
        <v>0</v>
      </c>
      <c s="32">
        <f>ROUND(ROUND(L235,2)*ROUND(G235,3),2)</f>
      </c>
      <c s="36" t="s">
        <v>447</v>
      </c>
      <c>
        <f>(M235*21)/100</f>
      </c>
      <c t="s">
        <v>28</v>
      </c>
    </row>
    <row r="236" spans="1:5" ht="25.5">
      <c r="A236" s="35" t="s">
        <v>56</v>
      </c>
      <c r="E236" s="39" t="s">
        <v>3284</v>
      </c>
    </row>
    <row r="237" spans="1:5" ht="12.75">
      <c r="A237" s="35" t="s">
        <v>57</v>
      </c>
      <c r="E237" s="40" t="s">
        <v>5</v>
      </c>
    </row>
    <row r="238" spans="1:5" ht="12.75">
      <c r="A238" t="s">
        <v>58</v>
      </c>
      <c r="E238" s="39" t="s">
        <v>5</v>
      </c>
    </row>
    <row r="239" spans="1:16" ht="12.75">
      <c r="A239" t="s">
        <v>50</v>
      </c>
      <c s="34" t="s">
        <v>611</v>
      </c>
      <c s="34" t="s">
        <v>3285</v>
      </c>
      <c s="35" t="s">
        <v>5</v>
      </c>
      <c s="6" t="s">
        <v>3286</v>
      </c>
      <c s="36" t="s">
        <v>139</v>
      </c>
      <c s="37">
        <v>25</v>
      </c>
      <c s="36">
        <v>0.00022</v>
      </c>
      <c s="36">
        <f>ROUND(G239*H239,6)</f>
      </c>
      <c r="L239" s="38">
        <v>0</v>
      </c>
      <c s="32">
        <f>ROUND(ROUND(L239,2)*ROUND(G239,3),2)</f>
      </c>
      <c s="36" t="s">
        <v>447</v>
      </c>
      <c>
        <f>(M239*21)/100</f>
      </c>
      <c t="s">
        <v>28</v>
      </c>
    </row>
    <row r="240" spans="1:5" ht="12.75">
      <c r="A240" s="35" t="s">
        <v>56</v>
      </c>
      <c r="E240" s="39" t="s">
        <v>3286</v>
      </c>
    </row>
    <row r="241" spans="1:5" ht="12.75">
      <c r="A241" s="35" t="s">
        <v>57</v>
      </c>
      <c r="E241" s="40" t="s">
        <v>5</v>
      </c>
    </row>
    <row r="242" spans="1:5" ht="12.75">
      <c r="A242" t="s">
        <v>58</v>
      </c>
      <c r="E242" s="39" t="s">
        <v>5</v>
      </c>
    </row>
    <row r="243" spans="1:16" ht="12.75">
      <c r="A243" t="s">
        <v>50</v>
      </c>
      <c s="34" t="s">
        <v>615</v>
      </c>
      <c s="34" t="s">
        <v>3287</v>
      </c>
      <c s="35" t="s">
        <v>5</v>
      </c>
      <c s="6" t="s">
        <v>3288</v>
      </c>
      <c s="36" t="s">
        <v>437</v>
      </c>
      <c s="37">
        <v>34</v>
      </c>
      <c s="36">
        <v>0</v>
      </c>
      <c s="36">
        <f>ROUND(G243*H243,6)</f>
      </c>
      <c r="L243" s="38">
        <v>0</v>
      </c>
      <c s="32">
        <f>ROUND(ROUND(L243,2)*ROUND(G243,3),2)</f>
      </c>
      <c s="36" t="s">
        <v>61</v>
      </c>
      <c>
        <f>(M243*21)/100</f>
      </c>
      <c t="s">
        <v>28</v>
      </c>
    </row>
    <row r="244" spans="1:5" ht="12.75">
      <c r="A244" s="35" t="s">
        <v>56</v>
      </c>
      <c r="E244" s="39" t="s">
        <v>3288</v>
      </c>
    </row>
    <row r="245" spans="1:5" ht="12.75">
      <c r="A245" s="35" t="s">
        <v>57</v>
      </c>
      <c r="E245" s="40" t="s">
        <v>5</v>
      </c>
    </row>
    <row r="246" spans="1:5" ht="12.75">
      <c r="A246" t="s">
        <v>58</v>
      </c>
      <c r="E246" s="39" t="s">
        <v>5</v>
      </c>
    </row>
    <row r="247" spans="1:16" ht="12.75">
      <c r="A247" t="s">
        <v>50</v>
      </c>
      <c s="34" t="s">
        <v>618</v>
      </c>
      <c s="34" t="s">
        <v>3289</v>
      </c>
      <c s="35" t="s">
        <v>5</v>
      </c>
      <c s="6" t="s">
        <v>3290</v>
      </c>
      <c s="36" t="s">
        <v>139</v>
      </c>
      <c s="37">
        <v>2</v>
      </c>
      <c s="36">
        <v>0</v>
      </c>
      <c s="36">
        <f>ROUND(G247*H247,6)</f>
      </c>
      <c r="L247" s="38">
        <v>0</v>
      </c>
      <c s="32">
        <f>ROUND(ROUND(L247,2)*ROUND(G247,3),2)</f>
      </c>
      <c s="36" t="s">
        <v>61</v>
      </c>
      <c>
        <f>(M247*21)/100</f>
      </c>
      <c t="s">
        <v>28</v>
      </c>
    </row>
    <row r="248" spans="1:5" ht="12.75">
      <c r="A248" s="35" t="s">
        <v>56</v>
      </c>
      <c r="E248" s="39" t="s">
        <v>3290</v>
      </c>
    </row>
    <row r="249" spans="1:5" ht="12.75">
      <c r="A249" s="35" t="s">
        <v>57</v>
      </c>
      <c r="E249" s="40" t="s">
        <v>5</v>
      </c>
    </row>
    <row r="250" spans="1:5" ht="12.75">
      <c r="A250" t="s">
        <v>58</v>
      </c>
      <c r="E250" s="39" t="s">
        <v>5</v>
      </c>
    </row>
    <row r="251" spans="1:16" ht="12.75">
      <c r="A251" t="s">
        <v>50</v>
      </c>
      <c s="34" t="s">
        <v>622</v>
      </c>
      <c s="34" t="s">
        <v>3291</v>
      </c>
      <c s="35" t="s">
        <v>5</v>
      </c>
      <c s="6" t="s">
        <v>3292</v>
      </c>
      <c s="36" t="s">
        <v>139</v>
      </c>
      <c s="37">
        <v>1</v>
      </c>
      <c s="36">
        <v>0</v>
      </c>
      <c s="36">
        <f>ROUND(G251*H251,6)</f>
      </c>
      <c r="L251" s="38">
        <v>0</v>
      </c>
      <c s="32">
        <f>ROUND(ROUND(L251,2)*ROUND(G251,3),2)</f>
      </c>
      <c s="36" t="s">
        <v>61</v>
      </c>
      <c>
        <f>(M251*21)/100</f>
      </c>
      <c t="s">
        <v>28</v>
      </c>
    </row>
    <row r="252" spans="1:5" ht="12.75">
      <c r="A252" s="35" t="s">
        <v>56</v>
      </c>
      <c r="E252" s="39" t="s">
        <v>3292</v>
      </c>
    </row>
    <row r="253" spans="1:5" ht="12.75">
      <c r="A253" s="35" t="s">
        <v>57</v>
      </c>
      <c r="E253" s="40" t="s">
        <v>5</v>
      </c>
    </row>
    <row r="254" spans="1:5" ht="12.75">
      <c r="A254" t="s">
        <v>58</v>
      </c>
      <c r="E254" s="39" t="s">
        <v>5</v>
      </c>
    </row>
    <row r="255" spans="1:16" ht="12.75">
      <c r="A255" t="s">
        <v>50</v>
      </c>
      <c s="34" t="s">
        <v>626</v>
      </c>
      <c s="34" t="s">
        <v>3293</v>
      </c>
      <c s="35" t="s">
        <v>5</v>
      </c>
      <c s="6" t="s">
        <v>3294</v>
      </c>
      <c s="36" t="s">
        <v>139</v>
      </c>
      <c s="37">
        <v>1</v>
      </c>
      <c s="36">
        <v>0</v>
      </c>
      <c s="36">
        <f>ROUND(G255*H255,6)</f>
      </c>
      <c r="L255" s="38">
        <v>0</v>
      </c>
      <c s="32">
        <f>ROUND(ROUND(L255,2)*ROUND(G255,3),2)</f>
      </c>
      <c s="36" t="s">
        <v>61</v>
      </c>
      <c>
        <f>(M255*21)/100</f>
      </c>
      <c t="s">
        <v>28</v>
      </c>
    </row>
    <row r="256" spans="1:5" ht="12.75">
      <c r="A256" s="35" t="s">
        <v>56</v>
      </c>
      <c r="E256" s="39" t="s">
        <v>3294</v>
      </c>
    </row>
    <row r="257" spans="1:5" ht="12.75">
      <c r="A257" s="35" t="s">
        <v>57</v>
      </c>
      <c r="E257" s="40" t="s">
        <v>5</v>
      </c>
    </row>
    <row r="258" spans="1:5" ht="12.75">
      <c r="A258" t="s">
        <v>58</v>
      </c>
      <c r="E258" s="39" t="s">
        <v>5</v>
      </c>
    </row>
    <row r="259" spans="1:16" ht="12.75">
      <c r="A259" t="s">
        <v>50</v>
      </c>
      <c s="34" t="s">
        <v>629</v>
      </c>
      <c s="34" t="s">
        <v>3295</v>
      </c>
      <c s="35" t="s">
        <v>5</v>
      </c>
      <c s="6" t="s">
        <v>3296</v>
      </c>
      <c s="36" t="s">
        <v>139</v>
      </c>
      <c s="37">
        <v>7</v>
      </c>
      <c s="36">
        <v>0</v>
      </c>
      <c s="36">
        <f>ROUND(G259*H259,6)</f>
      </c>
      <c r="L259" s="38">
        <v>0</v>
      </c>
      <c s="32">
        <f>ROUND(ROUND(L259,2)*ROUND(G259,3),2)</f>
      </c>
      <c s="36" t="s">
        <v>61</v>
      </c>
      <c>
        <f>(M259*21)/100</f>
      </c>
      <c t="s">
        <v>28</v>
      </c>
    </row>
    <row r="260" spans="1:5" ht="12.75">
      <c r="A260" s="35" t="s">
        <v>56</v>
      </c>
      <c r="E260" s="39" t="s">
        <v>3296</v>
      </c>
    </row>
    <row r="261" spans="1:5" ht="12.75">
      <c r="A261" s="35" t="s">
        <v>57</v>
      </c>
      <c r="E261" s="40" t="s">
        <v>5</v>
      </c>
    </row>
    <row r="262" spans="1:5" ht="12.75">
      <c r="A262" t="s">
        <v>58</v>
      </c>
      <c r="E262" s="39" t="s">
        <v>5</v>
      </c>
    </row>
    <row r="263" spans="1:16" ht="12.75">
      <c r="A263" t="s">
        <v>50</v>
      </c>
      <c s="34" t="s">
        <v>632</v>
      </c>
      <c s="34" t="s">
        <v>3297</v>
      </c>
      <c s="35" t="s">
        <v>5</v>
      </c>
      <c s="6" t="s">
        <v>3298</v>
      </c>
      <c s="36" t="s">
        <v>139</v>
      </c>
      <c s="37">
        <v>5</v>
      </c>
      <c s="36">
        <v>0</v>
      </c>
      <c s="36">
        <f>ROUND(G263*H263,6)</f>
      </c>
      <c r="L263" s="38">
        <v>0</v>
      </c>
      <c s="32">
        <f>ROUND(ROUND(L263,2)*ROUND(G263,3),2)</f>
      </c>
      <c s="36" t="s">
        <v>61</v>
      </c>
      <c>
        <f>(M263*21)/100</f>
      </c>
      <c t="s">
        <v>28</v>
      </c>
    </row>
    <row r="264" spans="1:5" ht="12.75">
      <c r="A264" s="35" t="s">
        <v>56</v>
      </c>
      <c r="E264" s="39" t="s">
        <v>3298</v>
      </c>
    </row>
    <row r="265" spans="1:5" ht="12.75">
      <c r="A265" s="35" t="s">
        <v>57</v>
      </c>
      <c r="E265" s="40" t="s">
        <v>5</v>
      </c>
    </row>
    <row r="266" spans="1:5" ht="12.75">
      <c r="A266" t="s">
        <v>58</v>
      </c>
      <c r="E266" s="39" t="s">
        <v>5</v>
      </c>
    </row>
    <row r="267" spans="1:16" ht="12.75">
      <c r="A267" t="s">
        <v>50</v>
      </c>
      <c s="34" t="s">
        <v>635</v>
      </c>
      <c s="34" t="s">
        <v>3299</v>
      </c>
      <c s="35" t="s">
        <v>5</v>
      </c>
      <c s="6" t="s">
        <v>3300</v>
      </c>
      <c s="36" t="s">
        <v>139</v>
      </c>
      <c s="37">
        <v>5</v>
      </c>
      <c s="36">
        <v>0</v>
      </c>
      <c s="36">
        <f>ROUND(G267*H267,6)</f>
      </c>
      <c r="L267" s="38">
        <v>0</v>
      </c>
      <c s="32">
        <f>ROUND(ROUND(L267,2)*ROUND(G267,3),2)</f>
      </c>
      <c s="36" t="s">
        <v>61</v>
      </c>
      <c>
        <f>(M267*21)/100</f>
      </c>
      <c t="s">
        <v>28</v>
      </c>
    </row>
    <row r="268" spans="1:5" ht="12.75">
      <c r="A268" s="35" t="s">
        <v>56</v>
      </c>
      <c r="E268" s="39" t="s">
        <v>3300</v>
      </c>
    </row>
    <row r="269" spans="1:5" ht="12.75">
      <c r="A269" s="35" t="s">
        <v>57</v>
      </c>
      <c r="E269" s="40" t="s">
        <v>5</v>
      </c>
    </row>
    <row r="270" spans="1:5" ht="12.75">
      <c r="A270" t="s">
        <v>58</v>
      </c>
      <c r="E270" s="39" t="s">
        <v>5</v>
      </c>
    </row>
    <row r="271" spans="1:16" ht="12.75">
      <c r="A271" t="s">
        <v>50</v>
      </c>
      <c s="34" t="s">
        <v>638</v>
      </c>
      <c s="34" t="s">
        <v>3301</v>
      </c>
      <c s="35" t="s">
        <v>5</v>
      </c>
      <c s="6" t="s">
        <v>3302</v>
      </c>
      <c s="36" t="s">
        <v>139</v>
      </c>
      <c s="37">
        <v>2</v>
      </c>
      <c s="36">
        <v>0</v>
      </c>
      <c s="36">
        <f>ROUND(G271*H271,6)</f>
      </c>
      <c r="L271" s="38">
        <v>0</v>
      </c>
      <c s="32">
        <f>ROUND(ROUND(L271,2)*ROUND(G271,3),2)</f>
      </c>
      <c s="36" t="s">
        <v>61</v>
      </c>
      <c>
        <f>(M271*21)/100</f>
      </c>
      <c t="s">
        <v>28</v>
      </c>
    </row>
    <row r="272" spans="1:5" ht="12.75">
      <c r="A272" s="35" t="s">
        <v>56</v>
      </c>
      <c r="E272" s="39" t="s">
        <v>3302</v>
      </c>
    </row>
    <row r="273" spans="1:5" ht="12.75">
      <c r="A273" s="35" t="s">
        <v>57</v>
      </c>
      <c r="E273" s="40" t="s">
        <v>5</v>
      </c>
    </row>
    <row r="274" spans="1:5" ht="12.75">
      <c r="A274" t="s">
        <v>58</v>
      </c>
      <c r="E274" s="39" t="s">
        <v>5</v>
      </c>
    </row>
    <row r="275" spans="1:16" ht="12.75">
      <c r="A275" t="s">
        <v>50</v>
      </c>
      <c s="34" t="s">
        <v>642</v>
      </c>
      <c s="34" t="s">
        <v>3303</v>
      </c>
      <c s="35" t="s">
        <v>5</v>
      </c>
      <c s="6" t="s">
        <v>3304</v>
      </c>
      <c s="36" t="s">
        <v>139</v>
      </c>
      <c s="37">
        <v>4</v>
      </c>
      <c s="36">
        <v>0</v>
      </c>
      <c s="36">
        <f>ROUND(G275*H275,6)</f>
      </c>
      <c r="L275" s="38">
        <v>0</v>
      </c>
      <c s="32">
        <f>ROUND(ROUND(L275,2)*ROUND(G275,3),2)</f>
      </c>
      <c s="36" t="s">
        <v>61</v>
      </c>
      <c>
        <f>(M275*21)/100</f>
      </c>
      <c t="s">
        <v>28</v>
      </c>
    </row>
    <row r="276" spans="1:5" ht="12.75">
      <c r="A276" s="35" t="s">
        <v>56</v>
      </c>
      <c r="E276" s="39" t="s">
        <v>3304</v>
      </c>
    </row>
    <row r="277" spans="1:5" ht="12.75">
      <c r="A277" s="35" t="s">
        <v>57</v>
      </c>
      <c r="E277" s="40" t="s">
        <v>5</v>
      </c>
    </row>
    <row r="278" spans="1:5" ht="12.75">
      <c r="A278" t="s">
        <v>58</v>
      </c>
      <c r="E278" s="39" t="s">
        <v>5</v>
      </c>
    </row>
    <row r="279" spans="1:16" ht="12.75">
      <c r="A279" t="s">
        <v>50</v>
      </c>
      <c s="34" t="s">
        <v>646</v>
      </c>
      <c s="34" t="s">
        <v>3305</v>
      </c>
      <c s="35" t="s">
        <v>5</v>
      </c>
      <c s="6" t="s">
        <v>3306</v>
      </c>
      <c s="36" t="s">
        <v>139</v>
      </c>
      <c s="37">
        <v>1</v>
      </c>
      <c s="36">
        <v>0</v>
      </c>
      <c s="36">
        <f>ROUND(G279*H279,6)</f>
      </c>
      <c r="L279" s="38">
        <v>0</v>
      </c>
      <c s="32">
        <f>ROUND(ROUND(L279,2)*ROUND(G279,3),2)</f>
      </c>
      <c s="36" t="s">
        <v>61</v>
      </c>
      <c>
        <f>(M279*21)/100</f>
      </c>
      <c t="s">
        <v>28</v>
      </c>
    </row>
    <row r="280" spans="1:5" ht="12.75">
      <c r="A280" s="35" t="s">
        <v>56</v>
      </c>
      <c r="E280" s="39" t="s">
        <v>3306</v>
      </c>
    </row>
    <row r="281" spans="1:5" ht="12.75">
      <c r="A281" s="35" t="s">
        <v>57</v>
      </c>
      <c r="E281" s="40" t="s">
        <v>5</v>
      </c>
    </row>
    <row r="282" spans="1:5" ht="12.75">
      <c r="A282" t="s">
        <v>58</v>
      </c>
      <c r="E282" s="39" t="s">
        <v>5</v>
      </c>
    </row>
    <row r="283" spans="1:16" ht="12.75">
      <c r="A283" t="s">
        <v>50</v>
      </c>
      <c s="34" t="s">
        <v>650</v>
      </c>
      <c s="34" t="s">
        <v>3307</v>
      </c>
      <c s="35" t="s">
        <v>5</v>
      </c>
      <c s="6" t="s">
        <v>3308</v>
      </c>
      <c s="36" t="s">
        <v>139</v>
      </c>
      <c s="37">
        <v>1</v>
      </c>
      <c s="36">
        <v>0</v>
      </c>
      <c s="36">
        <f>ROUND(G283*H283,6)</f>
      </c>
      <c r="L283" s="38">
        <v>0</v>
      </c>
      <c s="32">
        <f>ROUND(ROUND(L283,2)*ROUND(G283,3),2)</f>
      </c>
      <c s="36" t="s">
        <v>61</v>
      </c>
      <c>
        <f>(M283*21)/100</f>
      </c>
      <c t="s">
        <v>28</v>
      </c>
    </row>
    <row r="284" spans="1:5" ht="12.75">
      <c r="A284" s="35" t="s">
        <v>56</v>
      </c>
      <c r="E284" s="39" t="s">
        <v>3308</v>
      </c>
    </row>
    <row r="285" spans="1:5" ht="12.75">
      <c r="A285" s="35" t="s">
        <v>57</v>
      </c>
      <c r="E285" s="40" t="s">
        <v>5</v>
      </c>
    </row>
    <row r="286" spans="1:5" ht="12.75">
      <c r="A286" t="s">
        <v>58</v>
      </c>
      <c r="E286" s="39" t="s">
        <v>5</v>
      </c>
    </row>
    <row r="287" spans="1:16" ht="12.75">
      <c r="A287" t="s">
        <v>50</v>
      </c>
      <c s="34" t="s">
        <v>654</v>
      </c>
      <c s="34" t="s">
        <v>3309</v>
      </c>
      <c s="35" t="s">
        <v>5</v>
      </c>
      <c s="6" t="s">
        <v>3310</v>
      </c>
      <c s="36" t="s">
        <v>139</v>
      </c>
      <c s="37">
        <v>1</v>
      </c>
      <c s="36">
        <v>0</v>
      </c>
      <c s="36">
        <f>ROUND(G287*H287,6)</f>
      </c>
      <c r="L287" s="38">
        <v>0</v>
      </c>
      <c s="32">
        <f>ROUND(ROUND(L287,2)*ROUND(G287,3),2)</f>
      </c>
      <c s="36" t="s">
        <v>61</v>
      </c>
      <c>
        <f>(M287*21)/100</f>
      </c>
      <c t="s">
        <v>28</v>
      </c>
    </row>
    <row r="288" spans="1:5" ht="12.75">
      <c r="A288" s="35" t="s">
        <v>56</v>
      </c>
      <c r="E288" s="39" t="s">
        <v>3310</v>
      </c>
    </row>
    <row r="289" spans="1:5" ht="12.75">
      <c r="A289" s="35" t="s">
        <v>57</v>
      </c>
      <c r="E289" s="40" t="s">
        <v>5</v>
      </c>
    </row>
    <row r="290" spans="1:5" ht="12.75">
      <c r="A290" t="s">
        <v>58</v>
      </c>
      <c r="E290" s="39" t="s">
        <v>5</v>
      </c>
    </row>
    <row r="291" spans="1:16" ht="25.5">
      <c r="A291" t="s">
        <v>50</v>
      </c>
      <c s="34" t="s">
        <v>659</v>
      </c>
      <c s="34" t="s">
        <v>3311</v>
      </c>
      <c s="35" t="s">
        <v>5</v>
      </c>
      <c s="6" t="s">
        <v>3312</v>
      </c>
      <c s="36" t="s">
        <v>48</v>
      </c>
      <c s="37">
        <v>454</v>
      </c>
      <c s="36">
        <v>0.00019</v>
      </c>
      <c s="36">
        <f>ROUND(G291*H291,6)</f>
      </c>
      <c r="L291" s="38">
        <v>0</v>
      </c>
      <c s="32">
        <f>ROUND(ROUND(L291,2)*ROUND(G291,3),2)</f>
      </c>
      <c s="36" t="s">
        <v>447</v>
      </c>
      <c>
        <f>(M291*21)/100</f>
      </c>
      <c t="s">
        <v>28</v>
      </c>
    </row>
    <row r="292" spans="1:5" ht="25.5">
      <c r="A292" s="35" t="s">
        <v>56</v>
      </c>
      <c r="E292" s="39" t="s">
        <v>3312</v>
      </c>
    </row>
    <row r="293" spans="1:5" ht="12.75">
      <c r="A293" s="35" t="s">
        <v>57</v>
      </c>
      <c r="E293" s="40" t="s">
        <v>5</v>
      </c>
    </row>
    <row r="294" spans="1:5" ht="12.75">
      <c r="A294" t="s">
        <v>58</v>
      </c>
      <c r="E294" s="39" t="s">
        <v>5</v>
      </c>
    </row>
    <row r="295" spans="1:16" ht="25.5">
      <c r="A295" t="s">
        <v>50</v>
      </c>
      <c s="34" t="s">
        <v>664</v>
      </c>
      <c s="34" t="s">
        <v>3313</v>
      </c>
      <c s="35" t="s">
        <v>5</v>
      </c>
      <c s="6" t="s">
        <v>3314</v>
      </c>
      <c s="36" t="s">
        <v>48</v>
      </c>
      <c s="37">
        <v>454</v>
      </c>
      <c s="36">
        <v>1E-05</v>
      </c>
      <c s="36">
        <f>ROUND(G295*H295,6)</f>
      </c>
      <c r="L295" s="38">
        <v>0</v>
      </c>
      <c s="32">
        <f>ROUND(ROUND(L295,2)*ROUND(G295,3),2)</f>
      </c>
      <c s="36" t="s">
        <v>447</v>
      </c>
      <c>
        <f>(M295*21)/100</f>
      </c>
      <c t="s">
        <v>28</v>
      </c>
    </row>
    <row r="296" spans="1:5" ht="25.5">
      <c r="A296" s="35" t="s">
        <v>56</v>
      </c>
      <c r="E296" s="39" t="s">
        <v>3314</v>
      </c>
    </row>
    <row r="297" spans="1:5" ht="12.75">
      <c r="A297" s="35" t="s">
        <v>57</v>
      </c>
      <c r="E297" s="40" t="s">
        <v>5</v>
      </c>
    </row>
    <row r="298" spans="1:5" ht="12.75">
      <c r="A298" t="s">
        <v>58</v>
      </c>
      <c r="E298" s="39" t="s">
        <v>5</v>
      </c>
    </row>
    <row r="299" spans="1:16" ht="12.75">
      <c r="A299" t="s">
        <v>50</v>
      </c>
      <c s="34" t="s">
        <v>668</v>
      </c>
      <c s="34" t="s">
        <v>3315</v>
      </c>
      <c s="35" t="s">
        <v>5</v>
      </c>
      <c s="6" t="s">
        <v>3316</v>
      </c>
      <c s="36" t="s">
        <v>48</v>
      </c>
      <c s="37">
        <v>46</v>
      </c>
      <c s="36">
        <v>0</v>
      </c>
      <c s="36">
        <f>ROUND(G299*H299,6)</f>
      </c>
      <c r="L299" s="38">
        <v>0</v>
      </c>
      <c s="32">
        <f>ROUND(ROUND(L299,2)*ROUND(G299,3),2)</f>
      </c>
      <c s="36" t="s">
        <v>447</v>
      </c>
      <c>
        <f>(M299*21)/100</f>
      </c>
      <c t="s">
        <v>28</v>
      </c>
    </row>
    <row r="300" spans="1:5" ht="12.75">
      <c r="A300" s="35" t="s">
        <v>56</v>
      </c>
      <c r="E300" s="39" t="s">
        <v>3316</v>
      </c>
    </row>
    <row r="301" spans="1:5" ht="12.75">
      <c r="A301" s="35" t="s">
        <v>57</v>
      </c>
      <c r="E301" s="40" t="s">
        <v>5</v>
      </c>
    </row>
    <row r="302" spans="1:5" ht="12.75">
      <c r="A302" t="s">
        <v>58</v>
      </c>
      <c r="E302" s="39" t="s">
        <v>5</v>
      </c>
    </row>
    <row r="303" spans="1:16" ht="12.75">
      <c r="A303" t="s">
        <v>50</v>
      </c>
      <c s="34" t="s">
        <v>672</v>
      </c>
      <c s="34" t="s">
        <v>3317</v>
      </c>
      <c s="35" t="s">
        <v>5</v>
      </c>
      <c s="6" t="s">
        <v>3318</v>
      </c>
      <c s="36" t="s">
        <v>48</v>
      </c>
      <c s="37">
        <v>90</v>
      </c>
      <c s="36">
        <v>0</v>
      </c>
      <c s="36">
        <f>ROUND(G303*H303,6)</f>
      </c>
      <c r="L303" s="38">
        <v>0</v>
      </c>
      <c s="32">
        <f>ROUND(ROUND(L303,2)*ROUND(G303,3),2)</f>
      </c>
      <c s="36" t="s">
        <v>447</v>
      </c>
      <c>
        <f>(M303*21)/100</f>
      </c>
      <c t="s">
        <v>28</v>
      </c>
    </row>
    <row r="304" spans="1:5" ht="12.75">
      <c r="A304" s="35" t="s">
        <v>56</v>
      </c>
      <c r="E304" s="39" t="s">
        <v>3318</v>
      </c>
    </row>
    <row r="305" spans="1:5" ht="12.75">
      <c r="A305" s="35" t="s">
        <v>57</v>
      </c>
      <c r="E305" s="40" t="s">
        <v>5</v>
      </c>
    </row>
    <row r="306" spans="1:5" ht="12.75">
      <c r="A306" t="s">
        <v>58</v>
      </c>
      <c r="E306" s="39" t="s">
        <v>5</v>
      </c>
    </row>
    <row r="307" spans="1:16" ht="12.75">
      <c r="A307" t="s">
        <v>50</v>
      </c>
      <c s="34" t="s">
        <v>676</v>
      </c>
      <c s="34" t="s">
        <v>3319</v>
      </c>
      <c s="35" t="s">
        <v>5</v>
      </c>
      <c s="6" t="s">
        <v>3320</v>
      </c>
      <c s="36" t="s">
        <v>48</v>
      </c>
      <c s="37">
        <v>136</v>
      </c>
      <c s="36">
        <v>0</v>
      </c>
      <c s="36">
        <f>ROUND(G307*H307,6)</f>
      </c>
      <c r="L307" s="38">
        <v>0</v>
      </c>
      <c s="32">
        <f>ROUND(ROUND(L307,2)*ROUND(G307,3),2)</f>
      </c>
      <c s="36" t="s">
        <v>61</v>
      </c>
      <c>
        <f>(M307*21)/100</f>
      </c>
      <c t="s">
        <v>28</v>
      </c>
    </row>
    <row r="308" spans="1:5" ht="12.75">
      <c r="A308" s="35" t="s">
        <v>56</v>
      </c>
      <c r="E308" s="39" t="s">
        <v>3320</v>
      </c>
    </row>
    <row r="309" spans="1:5" ht="12.75">
      <c r="A309" s="35" t="s">
        <v>57</v>
      </c>
      <c r="E309" s="40" t="s">
        <v>5</v>
      </c>
    </row>
    <row r="310" spans="1:5" ht="12.75">
      <c r="A310" t="s">
        <v>58</v>
      </c>
      <c r="E310" s="39" t="s">
        <v>5</v>
      </c>
    </row>
    <row r="311" spans="1:16" ht="12.75">
      <c r="A311" t="s">
        <v>50</v>
      </c>
      <c s="34" t="s">
        <v>680</v>
      </c>
      <c s="34" t="s">
        <v>3321</v>
      </c>
      <c s="35" t="s">
        <v>5</v>
      </c>
      <c s="6" t="s">
        <v>3322</v>
      </c>
      <c s="36" t="s">
        <v>139</v>
      </c>
      <c s="37">
        <v>5</v>
      </c>
      <c s="36">
        <v>0</v>
      </c>
      <c s="36">
        <f>ROUND(G311*H311,6)</f>
      </c>
      <c r="L311" s="38">
        <v>0</v>
      </c>
      <c s="32">
        <f>ROUND(ROUND(L311,2)*ROUND(G311,3),2)</f>
      </c>
      <c s="36" t="s">
        <v>447</v>
      </c>
      <c>
        <f>(M311*21)/100</f>
      </c>
      <c t="s">
        <v>28</v>
      </c>
    </row>
    <row r="312" spans="1:5" ht="12.75">
      <c r="A312" s="35" t="s">
        <v>56</v>
      </c>
      <c r="E312" s="39" t="s">
        <v>3322</v>
      </c>
    </row>
    <row r="313" spans="1:5" ht="12.75">
      <c r="A313" s="35" t="s">
        <v>57</v>
      </c>
      <c r="E313" s="40" t="s">
        <v>5</v>
      </c>
    </row>
    <row r="314" spans="1:5" ht="12.75">
      <c r="A314" t="s">
        <v>58</v>
      </c>
      <c r="E314" s="39" t="s">
        <v>5</v>
      </c>
    </row>
    <row r="315" spans="1:16" ht="12.75">
      <c r="A315" t="s">
        <v>50</v>
      </c>
      <c s="34" t="s">
        <v>683</v>
      </c>
      <c s="34" t="s">
        <v>3323</v>
      </c>
      <c s="35" t="s">
        <v>5</v>
      </c>
      <c s="6" t="s">
        <v>3324</v>
      </c>
      <c s="36" t="s">
        <v>139</v>
      </c>
      <c s="37">
        <v>4</v>
      </c>
      <c s="36">
        <v>0</v>
      </c>
      <c s="36">
        <f>ROUND(G315*H315,6)</f>
      </c>
      <c r="L315" s="38">
        <v>0</v>
      </c>
      <c s="32">
        <f>ROUND(ROUND(L315,2)*ROUND(G315,3),2)</f>
      </c>
      <c s="36" t="s">
        <v>447</v>
      </c>
      <c>
        <f>(M315*21)/100</f>
      </c>
      <c t="s">
        <v>28</v>
      </c>
    </row>
    <row r="316" spans="1:5" ht="12.75">
      <c r="A316" s="35" t="s">
        <v>56</v>
      </c>
      <c r="E316" s="39" t="s">
        <v>3324</v>
      </c>
    </row>
    <row r="317" spans="1:5" ht="12.75">
      <c r="A317" s="35" t="s">
        <v>57</v>
      </c>
      <c r="E317" s="40" t="s">
        <v>5</v>
      </c>
    </row>
    <row r="318" spans="1:5" ht="12.75">
      <c r="A318" t="s">
        <v>58</v>
      </c>
      <c r="E318" s="39" t="s">
        <v>5</v>
      </c>
    </row>
    <row r="319" spans="1:16" ht="25.5">
      <c r="A319" t="s">
        <v>50</v>
      </c>
      <c s="34" t="s">
        <v>687</v>
      </c>
      <c s="34" t="s">
        <v>3325</v>
      </c>
      <c s="35" t="s">
        <v>5</v>
      </c>
      <c s="6" t="s">
        <v>3326</v>
      </c>
      <c s="36" t="s">
        <v>139</v>
      </c>
      <c s="37">
        <v>2</v>
      </c>
      <c s="36">
        <v>0</v>
      </c>
      <c s="36">
        <f>ROUND(G319*H319,6)</f>
      </c>
      <c r="L319" s="38">
        <v>0</v>
      </c>
      <c s="32">
        <f>ROUND(ROUND(L319,2)*ROUND(G319,3),2)</f>
      </c>
      <c s="36" t="s">
        <v>447</v>
      </c>
      <c>
        <f>(M319*21)/100</f>
      </c>
      <c t="s">
        <v>28</v>
      </c>
    </row>
    <row r="320" spans="1:5" ht="25.5">
      <c r="A320" s="35" t="s">
        <v>56</v>
      </c>
      <c r="E320" s="39" t="s">
        <v>3326</v>
      </c>
    </row>
    <row r="321" spans="1:5" ht="12.75">
      <c r="A321" s="35" t="s">
        <v>57</v>
      </c>
      <c r="E321" s="40" t="s">
        <v>5</v>
      </c>
    </row>
    <row r="322" spans="1:5" ht="12.75">
      <c r="A322" t="s">
        <v>58</v>
      </c>
      <c r="E322" s="39" t="s">
        <v>5</v>
      </c>
    </row>
    <row r="323" spans="1:16" ht="25.5">
      <c r="A323" t="s">
        <v>50</v>
      </c>
      <c s="34" t="s">
        <v>691</v>
      </c>
      <c s="34" t="s">
        <v>3327</v>
      </c>
      <c s="35" t="s">
        <v>5</v>
      </c>
      <c s="6" t="s">
        <v>3328</v>
      </c>
      <c s="36" t="s">
        <v>1095</v>
      </c>
      <c s="37">
        <v>4100.379</v>
      </c>
      <c s="36">
        <v>0</v>
      </c>
      <c s="36">
        <f>ROUND(G323*H323,6)</f>
      </c>
      <c r="L323" s="38">
        <v>0</v>
      </c>
      <c s="32">
        <f>ROUND(ROUND(L323,2)*ROUND(G323,3),2)</f>
      </c>
      <c s="36" t="s">
        <v>447</v>
      </c>
      <c>
        <f>(M323*21)/100</f>
      </c>
      <c t="s">
        <v>28</v>
      </c>
    </row>
    <row r="324" spans="1:5" ht="25.5">
      <c r="A324" s="35" t="s">
        <v>56</v>
      </c>
      <c r="E324" s="39" t="s">
        <v>3328</v>
      </c>
    </row>
    <row r="325" spans="1:5" ht="12.75">
      <c r="A325" s="35" t="s">
        <v>57</v>
      </c>
      <c r="E325" s="40" t="s">
        <v>5</v>
      </c>
    </row>
    <row r="326" spans="1:5" ht="12.75">
      <c r="A326" t="s">
        <v>58</v>
      </c>
      <c r="E326" s="39" t="s">
        <v>5</v>
      </c>
    </row>
    <row r="327" spans="1:13" ht="12.75">
      <c r="A327" t="s">
        <v>47</v>
      </c>
      <c r="C327" s="31" t="s">
        <v>3329</v>
      </c>
      <c r="E327" s="33" t="s">
        <v>3330</v>
      </c>
      <c r="J327" s="32">
        <f>0</f>
      </c>
      <c s="32">
        <f>0</f>
      </c>
      <c s="32">
        <f>0+L328+L332+L336+L340+L344+L348+L352+L356+L360+L364+L368+L372+L376+L380+L384+L388</f>
      </c>
      <c s="32">
        <f>0+M328+M332+M336+M340+M344+M348+M352+M356+M360+M364+M368+M372+M376+M380+M384+M388</f>
      </c>
    </row>
    <row r="328" spans="1:16" ht="25.5">
      <c r="A328" t="s">
        <v>50</v>
      </c>
      <c s="34" t="s">
        <v>695</v>
      </c>
      <c s="34" t="s">
        <v>3331</v>
      </c>
      <c s="35" t="s">
        <v>5</v>
      </c>
      <c s="6" t="s">
        <v>3332</v>
      </c>
      <c s="36" t="s">
        <v>48</v>
      </c>
      <c s="37">
        <v>53</v>
      </c>
      <c s="36">
        <v>0.0027</v>
      </c>
      <c s="36">
        <f>ROUND(G328*H328,6)</f>
      </c>
      <c r="L328" s="38">
        <v>0</v>
      </c>
      <c s="32">
        <f>ROUND(ROUND(L328,2)*ROUND(G328,3),2)</f>
      </c>
      <c s="36" t="s">
        <v>447</v>
      </c>
      <c>
        <f>(M328*21)/100</f>
      </c>
      <c t="s">
        <v>28</v>
      </c>
    </row>
    <row r="329" spans="1:5" ht="25.5">
      <c r="A329" s="35" t="s">
        <v>56</v>
      </c>
      <c r="E329" s="39" t="s">
        <v>3332</v>
      </c>
    </row>
    <row r="330" spans="1:5" ht="12.75">
      <c r="A330" s="35" t="s">
        <v>57</v>
      </c>
      <c r="E330" s="40" t="s">
        <v>5</v>
      </c>
    </row>
    <row r="331" spans="1:5" ht="12.75">
      <c r="A331" t="s">
        <v>58</v>
      </c>
      <c r="E331" s="39" t="s">
        <v>5</v>
      </c>
    </row>
    <row r="332" spans="1:16" ht="25.5">
      <c r="A332" t="s">
        <v>50</v>
      </c>
      <c s="34" t="s">
        <v>699</v>
      </c>
      <c s="34" t="s">
        <v>3333</v>
      </c>
      <c s="35" t="s">
        <v>5</v>
      </c>
      <c s="6" t="s">
        <v>3334</v>
      </c>
      <c s="36" t="s">
        <v>48</v>
      </c>
      <c s="37">
        <v>28</v>
      </c>
      <c s="36">
        <v>0.00348</v>
      </c>
      <c s="36">
        <f>ROUND(G332*H332,6)</f>
      </c>
      <c r="L332" s="38">
        <v>0</v>
      </c>
      <c s="32">
        <f>ROUND(ROUND(L332,2)*ROUND(G332,3),2)</f>
      </c>
      <c s="36" t="s">
        <v>447</v>
      </c>
      <c>
        <f>(M332*21)/100</f>
      </c>
      <c t="s">
        <v>28</v>
      </c>
    </row>
    <row r="333" spans="1:5" ht="25.5">
      <c r="A333" s="35" t="s">
        <v>56</v>
      </c>
      <c r="E333" s="39" t="s">
        <v>3334</v>
      </c>
    </row>
    <row r="334" spans="1:5" ht="12.75">
      <c r="A334" s="35" t="s">
        <v>57</v>
      </c>
      <c r="E334" s="40" t="s">
        <v>5</v>
      </c>
    </row>
    <row r="335" spans="1:5" ht="12.75">
      <c r="A335" t="s">
        <v>58</v>
      </c>
      <c r="E335" s="39" t="s">
        <v>5</v>
      </c>
    </row>
    <row r="336" spans="1:16" ht="25.5">
      <c r="A336" t="s">
        <v>50</v>
      </c>
      <c s="34" t="s">
        <v>704</v>
      </c>
      <c s="34" t="s">
        <v>3335</v>
      </c>
      <c s="35" t="s">
        <v>5</v>
      </c>
      <c s="6" t="s">
        <v>3336</v>
      </c>
      <c s="36" t="s">
        <v>48</v>
      </c>
      <c s="37">
        <v>2</v>
      </c>
      <c s="36">
        <v>0.00493</v>
      </c>
      <c s="36">
        <f>ROUND(G336*H336,6)</f>
      </c>
      <c r="L336" s="38">
        <v>0</v>
      </c>
      <c s="32">
        <f>ROUND(ROUND(L336,2)*ROUND(G336,3),2)</f>
      </c>
      <c s="36" t="s">
        <v>447</v>
      </c>
      <c>
        <f>(M336*21)/100</f>
      </c>
      <c t="s">
        <v>28</v>
      </c>
    </row>
    <row r="337" spans="1:5" ht="25.5">
      <c r="A337" s="35" t="s">
        <v>56</v>
      </c>
      <c r="E337" s="39" t="s">
        <v>3336</v>
      </c>
    </row>
    <row r="338" spans="1:5" ht="12.75">
      <c r="A338" s="35" t="s">
        <v>57</v>
      </c>
      <c r="E338" s="40" t="s">
        <v>5</v>
      </c>
    </row>
    <row r="339" spans="1:5" ht="12.75">
      <c r="A339" t="s">
        <v>58</v>
      </c>
      <c r="E339" s="39" t="s">
        <v>5</v>
      </c>
    </row>
    <row r="340" spans="1:16" ht="25.5">
      <c r="A340" t="s">
        <v>50</v>
      </c>
      <c s="34" t="s">
        <v>709</v>
      </c>
      <c s="34" t="s">
        <v>3337</v>
      </c>
      <c s="35" t="s">
        <v>5</v>
      </c>
      <c s="6" t="s">
        <v>3338</v>
      </c>
      <c s="36" t="s">
        <v>48</v>
      </c>
      <c s="37">
        <v>1.5</v>
      </c>
      <c s="36">
        <v>0.00888</v>
      </c>
      <c s="36">
        <f>ROUND(G340*H340,6)</f>
      </c>
      <c r="L340" s="38">
        <v>0</v>
      </c>
      <c s="32">
        <f>ROUND(ROUND(L340,2)*ROUND(G340,3),2)</f>
      </c>
      <c s="36" t="s">
        <v>447</v>
      </c>
      <c>
        <f>(M340*21)/100</f>
      </c>
      <c t="s">
        <v>28</v>
      </c>
    </row>
    <row r="341" spans="1:5" ht="25.5">
      <c r="A341" s="35" t="s">
        <v>56</v>
      </c>
      <c r="E341" s="39" t="s">
        <v>3338</v>
      </c>
    </row>
    <row r="342" spans="1:5" ht="12.75">
      <c r="A342" s="35" t="s">
        <v>57</v>
      </c>
      <c r="E342" s="40" t="s">
        <v>5</v>
      </c>
    </row>
    <row r="343" spans="1:5" ht="12.75">
      <c r="A343" t="s">
        <v>58</v>
      </c>
      <c r="E343" s="39" t="s">
        <v>5</v>
      </c>
    </row>
    <row r="344" spans="1:16" ht="12.75">
      <c r="A344" t="s">
        <v>50</v>
      </c>
      <c s="34" t="s">
        <v>713</v>
      </c>
      <c s="34" t="s">
        <v>3339</v>
      </c>
      <c s="35" t="s">
        <v>5</v>
      </c>
      <c s="6" t="s">
        <v>3340</v>
      </c>
      <c s="36" t="s">
        <v>48</v>
      </c>
      <c s="37">
        <v>5</v>
      </c>
      <c s="36">
        <v>0</v>
      </c>
      <c s="36">
        <f>ROUND(G344*H344,6)</f>
      </c>
      <c r="L344" s="38">
        <v>0</v>
      </c>
      <c s="32">
        <f>ROUND(ROUND(L344,2)*ROUND(G344,3),2)</f>
      </c>
      <c s="36" t="s">
        <v>61</v>
      </c>
      <c>
        <f>(M344*21)/100</f>
      </c>
      <c t="s">
        <v>28</v>
      </c>
    </row>
    <row r="345" spans="1:5" ht="12.75">
      <c r="A345" s="35" t="s">
        <v>56</v>
      </c>
      <c r="E345" s="39" t="s">
        <v>3340</v>
      </c>
    </row>
    <row r="346" spans="1:5" ht="12.75">
      <c r="A346" s="35" t="s">
        <v>57</v>
      </c>
      <c r="E346" s="40" t="s">
        <v>5</v>
      </c>
    </row>
    <row r="347" spans="1:5" ht="12.75">
      <c r="A347" t="s">
        <v>58</v>
      </c>
      <c r="E347" s="39" t="s">
        <v>5</v>
      </c>
    </row>
    <row r="348" spans="1:16" ht="12.75">
      <c r="A348" t="s">
        <v>50</v>
      </c>
      <c s="34" t="s">
        <v>717</v>
      </c>
      <c s="34" t="s">
        <v>3341</v>
      </c>
      <c s="35" t="s">
        <v>5</v>
      </c>
      <c s="6" t="s">
        <v>3342</v>
      </c>
      <c s="36" t="s">
        <v>48</v>
      </c>
      <c s="37">
        <v>2</v>
      </c>
      <c s="36">
        <v>0</v>
      </c>
      <c s="36">
        <f>ROUND(G348*H348,6)</f>
      </c>
      <c r="L348" s="38">
        <v>0</v>
      </c>
      <c s="32">
        <f>ROUND(ROUND(L348,2)*ROUND(G348,3),2)</f>
      </c>
      <c s="36" t="s">
        <v>61</v>
      </c>
      <c>
        <f>(M348*21)/100</f>
      </c>
      <c t="s">
        <v>28</v>
      </c>
    </row>
    <row r="349" spans="1:5" ht="12.75">
      <c r="A349" s="35" t="s">
        <v>56</v>
      </c>
      <c r="E349" s="39" t="s">
        <v>3342</v>
      </c>
    </row>
    <row r="350" spans="1:5" ht="12.75">
      <c r="A350" s="35" t="s">
        <v>57</v>
      </c>
      <c r="E350" s="40" t="s">
        <v>5</v>
      </c>
    </row>
    <row r="351" spans="1:5" ht="12.75">
      <c r="A351" t="s">
        <v>58</v>
      </c>
      <c r="E351" s="39" t="s">
        <v>5</v>
      </c>
    </row>
    <row r="352" spans="1:16" ht="25.5">
      <c r="A352" t="s">
        <v>50</v>
      </c>
      <c s="34" t="s">
        <v>721</v>
      </c>
      <c s="34" t="s">
        <v>3343</v>
      </c>
      <c s="35" t="s">
        <v>5</v>
      </c>
      <c s="6" t="s">
        <v>3344</v>
      </c>
      <c s="36" t="s">
        <v>139</v>
      </c>
      <c s="37">
        <v>4</v>
      </c>
      <c s="36">
        <v>0.00038</v>
      </c>
      <c s="36">
        <f>ROUND(G352*H352,6)</f>
      </c>
      <c r="L352" s="38">
        <v>0</v>
      </c>
      <c s="32">
        <f>ROUND(ROUND(L352,2)*ROUND(G352,3),2)</f>
      </c>
      <c s="36" t="s">
        <v>447</v>
      </c>
      <c>
        <f>(M352*21)/100</f>
      </c>
      <c t="s">
        <v>28</v>
      </c>
    </row>
    <row r="353" spans="1:5" ht="25.5">
      <c r="A353" s="35" t="s">
        <v>56</v>
      </c>
      <c r="E353" s="39" t="s">
        <v>3344</v>
      </c>
    </row>
    <row r="354" spans="1:5" ht="12.75">
      <c r="A354" s="35" t="s">
        <v>57</v>
      </c>
      <c r="E354" s="40" t="s">
        <v>5</v>
      </c>
    </row>
    <row r="355" spans="1:5" ht="12.75">
      <c r="A355" t="s">
        <v>58</v>
      </c>
      <c r="E355" s="39" t="s">
        <v>5</v>
      </c>
    </row>
    <row r="356" spans="1:16" ht="25.5">
      <c r="A356" t="s">
        <v>50</v>
      </c>
      <c s="34" t="s">
        <v>725</v>
      </c>
      <c s="34" t="s">
        <v>3345</v>
      </c>
      <c s="35" t="s">
        <v>5</v>
      </c>
      <c s="6" t="s">
        <v>3346</v>
      </c>
      <c s="36" t="s">
        <v>139</v>
      </c>
      <c s="37">
        <v>6</v>
      </c>
      <c s="36">
        <v>0.00061</v>
      </c>
      <c s="36">
        <f>ROUND(G356*H356,6)</f>
      </c>
      <c r="L356" s="38">
        <v>0</v>
      </c>
      <c s="32">
        <f>ROUND(ROUND(L356,2)*ROUND(G356,3),2)</f>
      </c>
      <c s="36" t="s">
        <v>447</v>
      </c>
      <c>
        <f>(M356*21)/100</f>
      </c>
      <c t="s">
        <v>28</v>
      </c>
    </row>
    <row r="357" spans="1:5" ht="25.5">
      <c r="A357" s="35" t="s">
        <v>56</v>
      </c>
      <c r="E357" s="39" t="s">
        <v>3346</v>
      </c>
    </row>
    <row r="358" spans="1:5" ht="12.75">
      <c r="A358" s="35" t="s">
        <v>57</v>
      </c>
      <c r="E358" s="40" t="s">
        <v>5</v>
      </c>
    </row>
    <row r="359" spans="1:5" ht="12.75">
      <c r="A359" t="s">
        <v>58</v>
      </c>
      <c r="E359" s="39" t="s">
        <v>5</v>
      </c>
    </row>
    <row r="360" spans="1:16" ht="12.75">
      <c r="A360" t="s">
        <v>50</v>
      </c>
      <c s="34" t="s">
        <v>728</v>
      </c>
      <c s="34" t="s">
        <v>3347</v>
      </c>
      <c s="35" t="s">
        <v>5</v>
      </c>
      <c s="6" t="s">
        <v>3348</v>
      </c>
      <c s="36" t="s">
        <v>437</v>
      </c>
      <c s="37">
        <v>3</v>
      </c>
      <c s="36">
        <v>0.00338</v>
      </c>
      <c s="36">
        <f>ROUND(G360*H360,6)</f>
      </c>
      <c r="L360" s="38">
        <v>0</v>
      </c>
      <c s="32">
        <f>ROUND(ROUND(L360,2)*ROUND(G360,3),2)</f>
      </c>
      <c s="36" t="s">
        <v>447</v>
      </c>
      <c>
        <f>(M360*21)/100</f>
      </c>
      <c t="s">
        <v>28</v>
      </c>
    </row>
    <row r="361" spans="1:5" ht="12.75">
      <c r="A361" s="35" t="s">
        <v>56</v>
      </c>
      <c r="E361" s="39" t="s">
        <v>3348</v>
      </c>
    </row>
    <row r="362" spans="1:5" ht="12.75">
      <c r="A362" s="35" t="s">
        <v>57</v>
      </c>
      <c r="E362" s="40" t="s">
        <v>5</v>
      </c>
    </row>
    <row r="363" spans="1:5" ht="12.75">
      <c r="A363" t="s">
        <v>58</v>
      </c>
      <c r="E363" s="39" t="s">
        <v>5</v>
      </c>
    </row>
    <row r="364" spans="1:16" ht="12.75">
      <c r="A364" t="s">
        <v>50</v>
      </c>
      <c s="34" t="s">
        <v>732</v>
      </c>
      <c s="34" t="s">
        <v>3349</v>
      </c>
      <c s="35" t="s">
        <v>5</v>
      </c>
      <c s="6" t="s">
        <v>3350</v>
      </c>
      <c s="36" t="s">
        <v>437</v>
      </c>
      <c s="37">
        <v>3</v>
      </c>
      <c s="36">
        <v>0.00022</v>
      </c>
      <c s="36">
        <f>ROUND(G364*H364,6)</f>
      </c>
      <c r="L364" s="38">
        <v>0</v>
      </c>
      <c s="32">
        <f>ROUND(ROUND(L364,2)*ROUND(G364,3),2)</f>
      </c>
      <c s="36" t="s">
        <v>447</v>
      </c>
      <c>
        <f>(M364*21)/100</f>
      </c>
      <c t="s">
        <v>28</v>
      </c>
    </row>
    <row r="365" spans="1:5" ht="12.75">
      <c r="A365" s="35" t="s">
        <v>56</v>
      </c>
      <c r="E365" s="39" t="s">
        <v>3350</v>
      </c>
    </row>
    <row r="366" spans="1:5" ht="12.75">
      <c r="A366" s="35" t="s">
        <v>57</v>
      </c>
      <c r="E366" s="40" t="s">
        <v>5</v>
      </c>
    </row>
    <row r="367" spans="1:5" ht="12.75">
      <c r="A367" t="s">
        <v>58</v>
      </c>
      <c r="E367" s="39" t="s">
        <v>5</v>
      </c>
    </row>
    <row r="368" spans="1:16" ht="25.5">
      <c r="A368" t="s">
        <v>50</v>
      </c>
      <c s="34" t="s">
        <v>736</v>
      </c>
      <c s="34" t="s">
        <v>3335</v>
      </c>
      <c s="35" t="s">
        <v>51</v>
      </c>
      <c s="6" t="s">
        <v>3336</v>
      </c>
      <c s="36" t="s">
        <v>48</v>
      </c>
      <c s="37">
        <v>4</v>
      </c>
      <c s="36">
        <v>0.00493</v>
      </c>
      <c s="36">
        <f>ROUND(G368*H368,6)</f>
      </c>
      <c r="L368" s="38">
        <v>0</v>
      </c>
      <c s="32">
        <f>ROUND(ROUND(L368,2)*ROUND(G368,3),2)</f>
      </c>
      <c s="36" t="s">
        <v>447</v>
      </c>
      <c>
        <f>(M368*21)/100</f>
      </c>
      <c t="s">
        <v>28</v>
      </c>
    </row>
    <row r="369" spans="1:5" ht="25.5">
      <c r="A369" s="35" t="s">
        <v>56</v>
      </c>
      <c r="E369" s="39" t="s">
        <v>3336</v>
      </c>
    </row>
    <row r="370" spans="1:5" ht="12.75">
      <c r="A370" s="35" t="s">
        <v>57</v>
      </c>
      <c r="E370" s="40" t="s">
        <v>3351</v>
      </c>
    </row>
    <row r="371" spans="1:5" ht="12.75">
      <c r="A371" t="s">
        <v>58</v>
      </c>
      <c r="E371" s="39" t="s">
        <v>5</v>
      </c>
    </row>
    <row r="372" spans="1:16" ht="25.5">
      <c r="A372" t="s">
        <v>50</v>
      </c>
      <c s="34" t="s">
        <v>740</v>
      </c>
      <c s="34" t="s">
        <v>3352</v>
      </c>
      <c s="35" t="s">
        <v>5</v>
      </c>
      <c s="6" t="s">
        <v>3353</v>
      </c>
      <c s="36" t="s">
        <v>48</v>
      </c>
      <c s="37">
        <v>4</v>
      </c>
      <c s="36">
        <v>0.00405</v>
      </c>
      <c s="36">
        <f>ROUND(G372*H372,6)</f>
      </c>
      <c r="L372" s="38">
        <v>0</v>
      </c>
      <c s="32">
        <f>ROUND(ROUND(L372,2)*ROUND(G372,3),2)</f>
      </c>
      <c s="36" t="s">
        <v>447</v>
      </c>
      <c>
        <f>(M372*21)/100</f>
      </c>
      <c t="s">
        <v>28</v>
      </c>
    </row>
    <row r="373" spans="1:5" ht="25.5">
      <c r="A373" s="35" t="s">
        <v>56</v>
      </c>
      <c r="E373" s="39" t="s">
        <v>3353</v>
      </c>
    </row>
    <row r="374" spans="1:5" ht="12.75">
      <c r="A374" s="35" t="s">
        <v>57</v>
      </c>
      <c r="E374" s="40" t="s">
        <v>3354</v>
      </c>
    </row>
    <row r="375" spans="1:5" ht="12.75">
      <c r="A375" t="s">
        <v>58</v>
      </c>
      <c r="E375" s="39" t="s">
        <v>5</v>
      </c>
    </row>
    <row r="376" spans="1:16" ht="12.75">
      <c r="A376" t="s">
        <v>50</v>
      </c>
      <c s="34" t="s">
        <v>743</v>
      </c>
      <c s="34" t="s">
        <v>3355</v>
      </c>
      <c s="35" t="s">
        <v>5</v>
      </c>
      <c s="6" t="s">
        <v>3356</v>
      </c>
      <c s="36" t="s">
        <v>139</v>
      </c>
      <c s="37">
        <v>4</v>
      </c>
      <c s="36">
        <v>0</v>
      </c>
      <c s="36">
        <f>ROUND(G376*H376,6)</f>
      </c>
      <c r="L376" s="38">
        <v>0</v>
      </c>
      <c s="32">
        <f>ROUND(ROUND(L376,2)*ROUND(G376,3),2)</f>
      </c>
      <c s="36" t="s">
        <v>447</v>
      </c>
      <c>
        <f>(M376*21)/100</f>
      </c>
      <c t="s">
        <v>28</v>
      </c>
    </row>
    <row r="377" spans="1:5" ht="12.75">
      <c r="A377" s="35" t="s">
        <v>56</v>
      </c>
      <c r="E377" s="39" t="s">
        <v>3356</v>
      </c>
    </row>
    <row r="378" spans="1:5" ht="12.75">
      <c r="A378" s="35" t="s">
        <v>57</v>
      </c>
      <c r="E378" s="40" t="s">
        <v>5</v>
      </c>
    </row>
    <row r="379" spans="1:5" ht="12.75">
      <c r="A379" t="s">
        <v>58</v>
      </c>
      <c r="E379" s="39" t="s">
        <v>5</v>
      </c>
    </row>
    <row r="380" spans="1:16" ht="25.5">
      <c r="A380" t="s">
        <v>50</v>
      </c>
      <c s="34" t="s">
        <v>746</v>
      </c>
      <c s="34" t="s">
        <v>3357</v>
      </c>
      <c s="35" t="s">
        <v>5</v>
      </c>
      <c s="6" t="s">
        <v>3358</v>
      </c>
      <c s="36" t="s">
        <v>3359</v>
      </c>
      <c s="37">
        <v>1</v>
      </c>
      <c s="36">
        <v>0</v>
      </c>
      <c s="36">
        <f>ROUND(G380*H380,6)</f>
      </c>
      <c r="L380" s="38">
        <v>0</v>
      </c>
      <c s="32">
        <f>ROUND(ROUND(L380,2)*ROUND(G380,3),2)</f>
      </c>
      <c s="36" t="s">
        <v>447</v>
      </c>
      <c>
        <f>(M380*21)/100</f>
      </c>
      <c t="s">
        <v>28</v>
      </c>
    </row>
    <row r="381" spans="1:5" ht="25.5">
      <c r="A381" s="35" t="s">
        <v>56</v>
      </c>
      <c r="E381" s="39" t="s">
        <v>3358</v>
      </c>
    </row>
    <row r="382" spans="1:5" ht="12.75">
      <c r="A382" s="35" t="s">
        <v>57</v>
      </c>
      <c r="E382" s="40" t="s">
        <v>5</v>
      </c>
    </row>
    <row r="383" spans="1:5" ht="12.75">
      <c r="A383" t="s">
        <v>58</v>
      </c>
      <c r="E383" s="39" t="s">
        <v>5</v>
      </c>
    </row>
    <row r="384" spans="1:16" ht="12.75">
      <c r="A384" t="s">
        <v>50</v>
      </c>
      <c s="34" t="s">
        <v>750</v>
      </c>
      <c s="34" t="s">
        <v>3360</v>
      </c>
      <c s="35" t="s">
        <v>5</v>
      </c>
      <c s="6" t="s">
        <v>3361</v>
      </c>
      <c s="36" t="s">
        <v>71</v>
      </c>
      <c s="37">
        <v>8</v>
      </c>
      <c s="36">
        <v>0</v>
      </c>
      <c s="36">
        <f>ROUND(G384*H384,6)</f>
      </c>
      <c r="L384" s="38">
        <v>0</v>
      </c>
      <c s="32">
        <f>ROUND(ROUND(L384,2)*ROUND(G384,3),2)</f>
      </c>
      <c s="36" t="s">
        <v>61</v>
      </c>
      <c>
        <f>(M384*21)/100</f>
      </c>
      <c t="s">
        <v>28</v>
      </c>
    </row>
    <row r="385" spans="1:5" ht="12.75">
      <c r="A385" s="35" t="s">
        <v>56</v>
      </c>
      <c r="E385" s="39" t="s">
        <v>3361</v>
      </c>
    </row>
    <row r="386" spans="1:5" ht="12.75">
      <c r="A386" s="35" t="s">
        <v>57</v>
      </c>
      <c r="E386" s="40" t="s">
        <v>5</v>
      </c>
    </row>
    <row r="387" spans="1:5" ht="12.75">
      <c r="A387" t="s">
        <v>58</v>
      </c>
      <c r="E387" s="39" t="s">
        <v>5</v>
      </c>
    </row>
    <row r="388" spans="1:16" ht="25.5">
      <c r="A388" t="s">
        <v>50</v>
      </c>
      <c s="34" t="s">
        <v>753</v>
      </c>
      <c s="34" t="s">
        <v>3362</v>
      </c>
      <c s="35" t="s">
        <v>5</v>
      </c>
      <c s="6" t="s">
        <v>3363</v>
      </c>
      <c s="36" t="s">
        <v>1095</v>
      </c>
      <c s="37">
        <v>787.548</v>
      </c>
      <c s="36">
        <v>0</v>
      </c>
      <c s="36">
        <f>ROUND(G388*H388,6)</f>
      </c>
      <c r="L388" s="38">
        <v>0</v>
      </c>
      <c s="32">
        <f>ROUND(ROUND(L388,2)*ROUND(G388,3),2)</f>
      </c>
      <c s="36" t="s">
        <v>447</v>
      </c>
      <c>
        <f>(M388*21)/100</f>
      </c>
      <c t="s">
        <v>28</v>
      </c>
    </row>
    <row r="389" spans="1:5" ht="25.5">
      <c r="A389" s="35" t="s">
        <v>56</v>
      </c>
      <c r="E389" s="39" t="s">
        <v>3363</v>
      </c>
    </row>
    <row r="390" spans="1:5" ht="12.75">
      <c r="A390" s="35" t="s">
        <v>57</v>
      </c>
      <c r="E390" s="40" t="s">
        <v>5</v>
      </c>
    </row>
    <row r="391" spans="1:5" ht="12.75">
      <c r="A391" t="s">
        <v>58</v>
      </c>
      <c r="E391" s="39" t="s">
        <v>5</v>
      </c>
    </row>
    <row r="392" spans="1:13" ht="12.75">
      <c r="A392" t="s">
        <v>47</v>
      </c>
      <c r="C392" s="31" t="s">
        <v>3364</v>
      </c>
      <c r="E392" s="33" t="s">
        <v>3365</v>
      </c>
      <c r="J392" s="32">
        <f>0</f>
      </c>
      <c s="32">
        <f>0</f>
      </c>
      <c s="32">
        <f>0+L393+L397+L401+L405+L409+L413+L417+L421+L425+L429+L433+L437+L441+L445+L449+L453+L457+L461+L465+L469+L473+L477+L481+L485+L489+L493+L497+L501+L505+L509+L513+L517+L521+L525+L529+L533+L537+L541+L545+L549+L553+L557+L561+L565</f>
      </c>
      <c s="32">
        <f>0+M393+M397+M401+M405+M409+M413+M417+M421+M425+M429+M433+M437+M441+M445+M449+M453+M457+M461+M465+M469+M473+M477+M481+M485+M489+M493+M497+M501+M505+M509+M513+M517+M521+M525+M529+M533+M537+M541+M545+M549+M553+M557+M561+M565</f>
      </c>
    </row>
    <row r="393" spans="1:16" ht="25.5">
      <c r="A393" t="s">
        <v>50</v>
      </c>
      <c s="34" t="s">
        <v>756</v>
      </c>
      <c s="34" t="s">
        <v>3366</v>
      </c>
      <c s="35" t="s">
        <v>5</v>
      </c>
      <c s="6" t="s">
        <v>3367</v>
      </c>
      <c s="36" t="s">
        <v>437</v>
      </c>
      <c s="37">
        <v>9</v>
      </c>
      <c s="36">
        <v>0.00052</v>
      </c>
      <c s="36">
        <f>ROUND(G393*H393,6)</f>
      </c>
      <c r="L393" s="38">
        <v>0</v>
      </c>
      <c s="32">
        <f>ROUND(ROUND(L393,2)*ROUND(G393,3),2)</f>
      </c>
      <c s="36" t="s">
        <v>61</v>
      </c>
      <c>
        <f>(M393*21)/100</f>
      </c>
      <c t="s">
        <v>28</v>
      </c>
    </row>
    <row r="394" spans="1:5" ht="38.25">
      <c r="A394" s="35" t="s">
        <v>56</v>
      </c>
      <c r="E394" s="39" t="s">
        <v>3368</v>
      </c>
    </row>
    <row r="395" spans="1:5" ht="63.75">
      <c r="A395" s="35" t="s">
        <v>57</v>
      </c>
      <c r="E395" s="40" t="s">
        <v>3369</v>
      </c>
    </row>
    <row r="396" spans="1:5" ht="12.75">
      <c r="A396" t="s">
        <v>58</v>
      </c>
      <c r="E396" s="39" t="s">
        <v>5</v>
      </c>
    </row>
    <row r="397" spans="1:16" ht="25.5">
      <c r="A397" t="s">
        <v>50</v>
      </c>
      <c s="34" t="s">
        <v>776</v>
      </c>
      <c s="34" t="s">
        <v>3370</v>
      </c>
      <c s="35" t="s">
        <v>5</v>
      </c>
      <c s="6" t="s">
        <v>3371</v>
      </c>
      <c s="36" t="s">
        <v>437</v>
      </c>
      <c s="37">
        <v>3</v>
      </c>
      <c s="36">
        <v>0.00052</v>
      </c>
      <c s="36">
        <f>ROUND(G397*H397,6)</f>
      </c>
      <c r="L397" s="38">
        <v>0</v>
      </c>
      <c s="32">
        <f>ROUND(ROUND(L397,2)*ROUND(G397,3),2)</f>
      </c>
      <c s="36" t="s">
        <v>61</v>
      </c>
      <c>
        <f>(M397*21)/100</f>
      </c>
      <c t="s">
        <v>28</v>
      </c>
    </row>
    <row r="398" spans="1:5" ht="38.25">
      <c r="A398" s="35" t="s">
        <v>56</v>
      </c>
      <c r="E398" s="39" t="s">
        <v>3372</v>
      </c>
    </row>
    <row r="399" spans="1:5" ht="12.75">
      <c r="A399" s="35" t="s">
        <v>57</v>
      </c>
      <c r="E399" s="40" t="s">
        <v>3373</v>
      </c>
    </row>
    <row r="400" spans="1:5" ht="12.75">
      <c r="A400" t="s">
        <v>58</v>
      </c>
      <c r="E400" s="39" t="s">
        <v>5</v>
      </c>
    </row>
    <row r="401" spans="1:16" ht="12.75">
      <c r="A401" t="s">
        <v>50</v>
      </c>
      <c s="34" t="s">
        <v>779</v>
      </c>
      <c s="34" t="s">
        <v>3374</v>
      </c>
      <c s="35" t="s">
        <v>5</v>
      </c>
      <c s="6" t="s">
        <v>3375</v>
      </c>
      <c s="36" t="s">
        <v>437</v>
      </c>
      <c s="37">
        <v>2</v>
      </c>
      <c s="36">
        <v>0.00052</v>
      </c>
      <c s="36">
        <f>ROUND(G401*H401,6)</f>
      </c>
      <c r="L401" s="38">
        <v>0</v>
      </c>
      <c s="32">
        <f>ROUND(ROUND(L401,2)*ROUND(G401,3),2)</f>
      </c>
      <c s="36" t="s">
        <v>61</v>
      </c>
      <c>
        <f>(M401*21)/100</f>
      </c>
      <c t="s">
        <v>28</v>
      </c>
    </row>
    <row r="402" spans="1:5" ht="38.25">
      <c r="A402" s="35" t="s">
        <v>56</v>
      </c>
      <c r="E402" s="39" t="s">
        <v>3376</v>
      </c>
    </row>
    <row r="403" spans="1:5" ht="12.75">
      <c r="A403" s="35" t="s">
        <v>57</v>
      </c>
      <c r="E403" s="40" t="s">
        <v>3377</v>
      </c>
    </row>
    <row r="404" spans="1:5" ht="12.75">
      <c r="A404" t="s">
        <v>58</v>
      </c>
      <c r="E404" s="39" t="s">
        <v>5</v>
      </c>
    </row>
    <row r="405" spans="1:16" ht="25.5">
      <c r="A405" t="s">
        <v>50</v>
      </c>
      <c s="34" t="s">
        <v>782</v>
      </c>
      <c s="34" t="s">
        <v>3378</v>
      </c>
      <c s="35" t="s">
        <v>5</v>
      </c>
      <c s="6" t="s">
        <v>3379</v>
      </c>
      <c s="36" t="s">
        <v>437</v>
      </c>
      <c s="37">
        <v>4</v>
      </c>
      <c s="36">
        <v>0.00052</v>
      </c>
      <c s="36">
        <f>ROUND(G405*H405,6)</f>
      </c>
      <c r="L405" s="38">
        <v>0</v>
      </c>
      <c s="32">
        <f>ROUND(ROUND(L405,2)*ROUND(G405,3),2)</f>
      </c>
      <c s="36" t="s">
        <v>61</v>
      </c>
      <c>
        <f>(M405*21)/100</f>
      </c>
      <c t="s">
        <v>28</v>
      </c>
    </row>
    <row r="406" spans="1:5" ht="51">
      <c r="A406" s="35" t="s">
        <v>56</v>
      </c>
      <c r="E406" s="39" t="s">
        <v>3380</v>
      </c>
    </row>
    <row r="407" spans="1:5" ht="12.75">
      <c r="A407" s="35" t="s">
        <v>57</v>
      </c>
      <c r="E407" s="40" t="s">
        <v>3381</v>
      </c>
    </row>
    <row r="408" spans="1:5" ht="12.75">
      <c r="A408" t="s">
        <v>58</v>
      </c>
      <c r="E408" s="39" t="s">
        <v>5</v>
      </c>
    </row>
    <row r="409" spans="1:16" ht="25.5">
      <c r="A409" t="s">
        <v>50</v>
      </c>
      <c s="34" t="s">
        <v>786</v>
      </c>
      <c s="34" t="s">
        <v>3382</v>
      </c>
      <c s="35" t="s">
        <v>5</v>
      </c>
      <c s="6" t="s">
        <v>3383</v>
      </c>
      <c s="36" t="s">
        <v>437</v>
      </c>
      <c s="37">
        <v>2</v>
      </c>
      <c s="36">
        <v>0.00052</v>
      </c>
      <c s="36">
        <f>ROUND(G409*H409,6)</f>
      </c>
      <c r="L409" s="38">
        <v>0</v>
      </c>
      <c s="32">
        <f>ROUND(ROUND(L409,2)*ROUND(G409,3),2)</f>
      </c>
      <c s="36" t="s">
        <v>61</v>
      </c>
      <c>
        <f>(M409*21)/100</f>
      </c>
      <c t="s">
        <v>28</v>
      </c>
    </row>
    <row r="410" spans="1:5" ht="51">
      <c r="A410" s="35" t="s">
        <v>56</v>
      </c>
      <c r="E410" s="39" t="s">
        <v>3384</v>
      </c>
    </row>
    <row r="411" spans="1:5" ht="12.75">
      <c r="A411" s="35" t="s">
        <v>57</v>
      </c>
      <c r="E411" s="40" t="s">
        <v>3385</v>
      </c>
    </row>
    <row r="412" spans="1:5" ht="12.75">
      <c r="A412" t="s">
        <v>58</v>
      </c>
      <c r="E412" s="39" t="s">
        <v>5</v>
      </c>
    </row>
    <row r="413" spans="1:16" ht="25.5">
      <c r="A413" t="s">
        <v>50</v>
      </c>
      <c s="34" t="s">
        <v>790</v>
      </c>
      <c s="34" t="s">
        <v>3386</v>
      </c>
      <c s="35" t="s">
        <v>5</v>
      </c>
      <c s="6" t="s">
        <v>3387</v>
      </c>
      <c s="36" t="s">
        <v>437</v>
      </c>
      <c s="37">
        <v>4</v>
      </c>
      <c s="36">
        <v>0.00052</v>
      </c>
      <c s="36">
        <f>ROUND(G413*H413,6)</f>
      </c>
      <c r="L413" s="38">
        <v>0</v>
      </c>
      <c s="32">
        <f>ROUND(ROUND(L413,2)*ROUND(G413,3),2)</f>
      </c>
      <c s="36" t="s">
        <v>61</v>
      </c>
      <c>
        <f>(M413*21)/100</f>
      </c>
      <c t="s">
        <v>28</v>
      </c>
    </row>
    <row r="414" spans="1:5" ht="38.25">
      <c r="A414" s="35" t="s">
        <v>56</v>
      </c>
      <c r="E414" s="39" t="s">
        <v>3388</v>
      </c>
    </row>
    <row r="415" spans="1:5" ht="12.75">
      <c r="A415" s="35" t="s">
        <v>57</v>
      </c>
      <c r="E415" s="40" t="s">
        <v>3381</v>
      </c>
    </row>
    <row r="416" spans="1:5" ht="12.75">
      <c r="A416" t="s">
        <v>58</v>
      </c>
      <c r="E416" s="39" t="s">
        <v>5</v>
      </c>
    </row>
    <row r="417" spans="1:16" ht="25.5">
      <c r="A417" t="s">
        <v>50</v>
      </c>
      <c s="34" t="s">
        <v>812</v>
      </c>
      <c s="34" t="s">
        <v>3389</v>
      </c>
      <c s="35" t="s">
        <v>5</v>
      </c>
      <c s="6" t="s">
        <v>3390</v>
      </c>
      <c s="36" t="s">
        <v>437</v>
      </c>
      <c s="37">
        <v>1</v>
      </c>
      <c s="36">
        <v>0.00052</v>
      </c>
      <c s="36">
        <f>ROUND(G417*H417,6)</f>
      </c>
      <c r="L417" s="38">
        <v>0</v>
      </c>
      <c s="32">
        <f>ROUND(ROUND(L417,2)*ROUND(G417,3),2)</f>
      </c>
      <c s="36" t="s">
        <v>61</v>
      </c>
      <c>
        <f>(M417*21)/100</f>
      </c>
      <c t="s">
        <v>28</v>
      </c>
    </row>
    <row r="418" spans="1:5" ht="51">
      <c r="A418" s="35" t="s">
        <v>56</v>
      </c>
      <c r="E418" s="39" t="s">
        <v>3391</v>
      </c>
    </row>
    <row r="419" spans="1:5" ht="12.75">
      <c r="A419" s="35" t="s">
        <v>57</v>
      </c>
      <c r="E419" s="40" t="s">
        <v>3392</v>
      </c>
    </row>
    <row r="420" spans="1:5" ht="12.75">
      <c r="A420" t="s">
        <v>58</v>
      </c>
      <c r="E420" s="39" t="s">
        <v>5</v>
      </c>
    </row>
    <row r="421" spans="1:16" ht="25.5">
      <c r="A421" t="s">
        <v>50</v>
      </c>
      <c s="34" t="s">
        <v>816</v>
      </c>
      <c s="34" t="s">
        <v>3393</v>
      </c>
      <c s="35" t="s">
        <v>5</v>
      </c>
      <c s="6" t="s">
        <v>3394</v>
      </c>
      <c s="36" t="s">
        <v>437</v>
      </c>
      <c s="37">
        <v>1</v>
      </c>
      <c s="36">
        <v>0.00052</v>
      </c>
      <c s="36">
        <f>ROUND(G421*H421,6)</f>
      </c>
      <c r="L421" s="38">
        <v>0</v>
      </c>
      <c s="32">
        <f>ROUND(ROUND(L421,2)*ROUND(G421,3),2)</f>
      </c>
      <c s="36" t="s">
        <v>61</v>
      </c>
      <c>
        <f>(M421*21)/100</f>
      </c>
      <c t="s">
        <v>28</v>
      </c>
    </row>
    <row r="422" spans="1:5" ht="51">
      <c r="A422" s="35" t="s">
        <v>56</v>
      </c>
      <c r="E422" s="39" t="s">
        <v>3395</v>
      </c>
    </row>
    <row r="423" spans="1:5" ht="12.75">
      <c r="A423" s="35" t="s">
        <v>57</v>
      </c>
      <c r="E423" s="40" t="s">
        <v>3392</v>
      </c>
    </row>
    <row r="424" spans="1:5" ht="12.75">
      <c r="A424" t="s">
        <v>58</v>
      </c>
      <c r="E424" s="39" t="s">
        <v>5</v>
      </c>
    </row>
    <row r="425" spans="1:16" ht="25.5">
      <c r="A425" t="s">
        <v>50</v>
      </c>
      <c s="34" t="s">
        <v>820</v>
      </c>
      <c s="34" t="s">
        <v>3396</v>
      </c>
      <c s="35" t="s">
        <v>5</v>
      </c>
      <c s="6" t="s">
        <v>3397</v>
      </c>
      <c s="36" t="s">
        <v>437</v>
      </c>
      <c s="37">
        <v>1</v>
      </c>
      <c s="36">
        <v>0.00052</v>
      </c>
      <c s="36">
        <f>ROUND(G425*H425,6)</f>
      </c>
      <c r="L425" s="38">
        <v>0</v>
      </c>
      <c s="32">
        <f>ROUND(ROUND(L425,2)*ROUND(G425,3),2)</f>
      </c>
      <c s="36" t="s">
        <v>61</v>
      </c>
      <c>
        <f>(M425*21)/100</f>
      </c>
      <c t="s">
        <v>28</v>
      </c>
    </row>
    <row r="426" spans="1:5" ht="38.25">
      <c r="A426" s="35" t="s">
        <v>56</v>
      </c>
      <c r="E426" s="39" t="s">
        <v>3398</v>
      </c>
    </row>
    <row r="427" spans="1:5" ht="12.75">
      <c r="A427" s="35" t="s">
        <v>57</v>
      </c>
      <c r="E427" s="40" t="s">
        <v>3392</v>
      </c>
    </row>
    <row r="428" spans="1:5" ht="12.75">
      <c r="A428" t="s">
        <v>58</v>
      </c>
      <c r="E428" s="39" t="s">
        <v>5</v>
      </c>
    </row>
    <row r="429" spans="1:16" ht="12.75">
      <c r="A429" t="s">
        <v>50</v>
      </c>
      <c s="34" t="s">
        <v>832</v>
      </c>
      <c s="34" t="s">
        <v>3399</v>
      </c>
      <c s="35" t="s">
        <v>5</v>
      </c>
      <c s="6" t="s">
        <v>3400</v>
      </c>
      <c s="36" t="s">
        <v>437</v>
      </c>
      <c s="37">
        <v>1</v>
      </c>
      <c s="36">
        <v>0.00052</v>
      </c>
      <c s="36">
        <f>ROUND(G429*H429,6)</f>
      </c>
      <c r="L429" s="38">
        <v>0</v>
      </c>
      <c s="32">
        <f>ROUND(ROUND(L429,2)*ROUND(G429,3),2)</f>
      </c>
      <c s="36" t="s">
        <v>61</v>
      </c>
      <c>
        <f>(M429*21)/100</f>
      </c>
      <c t="s">
        <v>28</v>
      </c>
    </row>
    <row r="430" spans="1:5" ht="38.25">
      <c r="A430" s="35" t="s">
        <v>56</v>
      </c>
      <c r="E430" s="39" t="s">
        <v>3401</v>
      </c>
    </row>
    <row r="431" spans="1:5" ht="12.75">
      <c r="A431" s="35" t="s">
        <v>57</v>
      </c>
      <c r="E431" s="40" t="s">
        <v>3392</v>
      </c>
    </row>
    <row r="432" spans="1:5" ht="12.75">
      <c r="A432" t="s">
        <v>58</v>
      </c>
      <c r="E432" s="39" t="s">
        <v>5</v>
      </c>
    </row>
    <row r="433" spans="1:16" ht="12.75">
      <c r="A433" t="s">
        <v>50</v>
      </c>
      <c s="34" t="s">
        <v>840</v>
      </c>
      <c s="34" t="s">
        <v>3402</v>
      </c>
      <c s="35" t="s">
        <v>5</v>
      </c>
      <c s="6" t="s">
        <v>3403</v>
      </c>
      <c s="36" t="s">
        <v>437</v>
      </c>
      <c s="37">
        <v>2</v>
      </c>
      <c s="36">
        <v>0.00052</v>
      </c>
      <c s="36">
        <f>ROUND(G433*H433,6)</f>
      </c>
      <c r="L433" s="38">
        <v>0</v>
      </c>
      <c s="32">
        <f>ROUND(ROUND(L433,2)*ROUND(G433,3),2)</f>
      </c>
      <c s="36" t="s">
        <v>61</v>
      </c>
      <c>
        <f>(M433*21)/100</f>
      </c>
      <c t="s">
        <v>28</v>
      </c>
    </row>
    <row r="434" spans="1:5" ht="38.25">
      <c r="A434" s="35" t="s">
        <v>56</v>
      </c>
      <c r="E434" s="39" t="s">
        <v>3404</v>
      </c>
    </row>
    <row r="435" spans="1:5" ht="12.75">
      <c r="A435" s="35" t="s">
        <v>57</v>
      </c>
      <c r="E435" s="40" t="s">
        <v>3405</v>
      </c>
    </row>
    <row r="436" spans="1:5" ht="12.75">
      <c r="A436" t="s">
        <v>58</v>
      </c>
      <c r="E436" s="39" t="s">
        <v>5</v>
      </c>
    </row>
    <row r="437" spans="1:16" ht="12.75">
      <c r="A437" t="s">
        <v>50</v>
      </c>
      <c s="34" t="s">
        <v>844</v>
      </c>
      <c s="34" t="s">
        <v>3406</v>
      </c>
      <c s="35" t="s">
        <v>5</v>
      </c>
      <c s="6" t="s">
        <v>3407</v>
      </c>
      <c s="36" t="s">
        <v>437</v>
      </c>
      <c s="37">
        <v>1</v>
      </c>
      <c s="36">
        <v>0.00052</v>
      </c>
      <c s="36">
        <f>ROUND(G437*H437,6)</f>
      </c>
      <c r="L437" s="38">
        <v>0</v>
      </c>
      <c s="32">
        <f>ROUND(ROUND(L437,2)*ROUND(G437,3),2)</f>
      </c>
      <c s="36" t="s">
        <v>61</v>
      </c>
      <c>
        <f>(M437*21)/100</f>
      </c>
      <c t="s">
        <v>28</v>
      </c>
    </row>
    <row r="438" spans="1:5" ht="38.25">
      <c r="A438" s="35" t="s">
        <v>56</v>
      </c>
      <c r="E438" s="39" t="s">
        <v>3408</v>
      </c>
    </row>
    <row r="439" spans="1:5" ht="12.75">
      <c r="A439" s="35" t="s">
        <v>57</v>
      </c>
      <c r="E439" s="40" t="s">
        <v>3392</v>
      </c>
    </row>
    <row r="440" spans="1:5" ht="12.75">
      <c r="A440" t="s">
        <v>58</v>
      </c>
      <c r="E440" s="39" t="s">
        <v>5</v>
      </c>
    </row>
    <row r="441" spans="1:16" ht="25.5">
      <c r="A441" t="s">
        <v>50</v>
      </c>
      <c s="34" t="s">
        <v>849</v>
      </c>
      <c s="34" t="s">
        <v>3409</v>
      </c>
      <c s="35" t="s">
        <v>5</v>
      </c>
      <c s="6" t="s">
        <v>3410</v>
      </c>
      <c s="36" t="s">
        <v>437</v>
      </c>
      <c s="37">
        <v>1</v>
      </c>
      <c s="36">
        <v>0.00052</v>
      </c>
      <c s="36">
        <f>ROUND(G441*H441,6)</f>
      </c>
      <c r="L441" s="38">
        <v>0</v>
      </c>
      <c s="32">
        <f>ROUND(ROUND(L441,2)*ROUND(G441,3),2)</f>
      </c>
      <c s="36" t="s">
        <v>61</v>
      </c>
      <c>
        <f>(M441*21)/100</f>
      </c>
      <c t="s">
        <v>28</v>
      </c>
    </row>
    <row r="442" spans="1:5" ht="51">
      <c r="A442" s="35" t="s">
        <v>56</v>
      </c>
      <c r="E442" s="39" t="s">
        <v>3411</v>
      </c>
    </row>
    <row r="443" spans="1:5" ht="12.75">
      <c r="A443" s="35" t="s">
        <v>57</v>
      </c>
      <c r="E443" s="40" t="s">
        <v>3412</v>
      </c>
    </row>
    <row r="444" spans="1:5" ht="12.75">
      <c r="A444" t="s">
        <v>58</v>
      </c>
      <c r="E444" s="39" t="s">
        <v>5</v>
      </c>
    </row>
    <row r="445" spans="1:16" ht="25.5">
      <c r="A445" t="s">
        <v>50</v>
      </c>
      <c s="34" t="s">
        <v>853</v>
      </c>
      <c s="34" t="s">
        <v>3413</v>
      </c>
      <c s="35" t="s">
        <v>5</v>
      </c>
      <c s="6" t="s">
        <v>3414</v>
      </c>
      <c s="36" t="s">
        <v>437</v>
      </c>
      <c s="37">
        <v>1</v>
      </c>
      <c s="36">
        <v>0.00052</v>
      </c>
      <c s="36">
        <f>ROUND(G445*H445,6)</f>
      </c>
      <c r="L445" s="38">
        <v>0</v>
      </c>
      <c s="32">
        <f>ROUND(ROUND(L445,2)*ROUND(G445,3),2)</f>
      </c>
      <c s="36" t="s">
        <v>61</v>
      </c>
      <c>
        <f>(M445*21)/100</f>
      </c>
      <c t="s">
        <v>28</v>
      </c>
    </row>
    <row r="446" spans="1:5" ht="51">
      <c r="A446" s="35" t="s">
        <v>56</v>
      </c>
      <c r="E446" s="39" t="s">
        <v>3415</v>
      </c>
    </row>
    <row r="447" spans="1:5" ht="12.75">
      <c r="A447" s="35" t="s">
        <v>57</v>
      </c>
      <c r="E447" s="40" t="s">
        <v>3412</v>
      </c>
    </row>
    <row r="448" spans="1:5" ht="12.75">
      <c r="A448" t="s">
        <v>58</v>
      </c>
      <c r="E448" s="39" t="s">
        <v>5</v>
      </c>
    </row>
    <row r="449" spans="1:16" ht="25.5">
      <c r="A449" t="s">
        <v>50</v>
      </c>
      <c s="34" t="s">
        <v>857</v>
      </c>
      <c s="34" t="s">
        <v>3416</v>
      </c>
      <c s="35" t="s">
        <v>5</v>
      </c>
      <c s="6" t="s">
        <v>3417</v>
      </c>
      <c s="36" t="s">
        <v>437</v>
      </c>
      <c s="37">
        <v>8</v>
      </c>
      <c s="36">
        <v>0.00052</v>
      </c>
      <c s="36">
        <f>ROUND(G449*H449,6)</f>
      </c>
      <c r="L449" s="38">
        <v>0</v>
      </c>
      <c s="32">
        <f>ROUND(ROUND(L449,2)*ROUND(G449,3),2)</f>
      </c>
      <c s="36" t="s">
        <v>61</v>
      </c>
      <c>
        <f>(M449*21)/100</f>
      </c>
      <c t="s">
        <v>28</v>
      </c>
    </row>
    <row r="450" spans="1:5" ht="38.25">
      <c r="A450" s="35" t="s">
        <v>56</v>
      </c>
      <c r="E450" s="39" t="s">
        <v>3418</v>
      </c>
    </row>
    <row r="451" spans="1:5" ht="102">
      <c r="A451" s="35" t="s">
        <v>57</v>
      </c>
      <c r="E451" s="40" t="s">
        <v>3419</v>
      </c>
    </row>
    <row r="452" spans="1:5" ht="12.75">
      <c r="A452" t="s">
        <v>58</v>
      </c>
      <c r="E452" s="39" t="s">
        <v>5</v>
      </c>
    </row>
    <row r="453" spans="1:16" ht="25.5">
      <c r="A453" t="s">
        <v>50</v>
      </c>
      <c s="34" t="s">
        <v>860</v>
      </c>
      <c s="34" t="s">
        <v>3420</v>
      </c>
      <c s="35" t="s">
        <v>5</v>
      </c>
      <c s="6" t="s">
        <v>3421</v>
      </c>
      <c s="36" t="s">
        <v>437</v>
      </c>
      <c s="37">
        <v>1</v>
      </c>
      <c s="36">
        <v>0.00052</v>
      </c>
      <c s="36">
        <f>ROUND(G453*H453,6)</f>
      </c>
      <c r="L453" s="38">
        <v>0</v>
      </c>
      <c s="32">
        <f>ROUND(ROUND(L453,2)*ROUND(G453,3),2)</f>
      </c>
      <c s="36" t="s">
        <v>61</v>
      </c>
      <c>
        <f>(M453*21)/100</f>
      </c>
      <c t="s">
        <v>28</v>
      </c>
    </row>
    <row r="454" spans="1:5" ht="51">
      <c r="A454" s="35" t="s">
        <v>56</v>
      </c>
      <c r="E454" s="39" t="s">
        <v>3422</v>
      </c>
    </row>
    <row r="455" spans="1:5" ht="12.75">
      <c r="A455" s="35" t="s">
        <v>57</v>
      </c>
      <c r="E455" s="40" t="s">
        <v>3412</v>
      </c>
    </row>
    <row r="456" spans="1:5" ht="12.75">
      <c r="A456" t="s">
        <v>58</v>
      </c>
      <c r="E456" s="39" t="s">
        <v>5</v>
      </c>
    </row>
    <row r="457" spans="1:16" ht="25.5">
      <c r="A457" t="s">
        <v>50</v>
      </c>
      <c s="34" t="s">
        <v>869</v>
      </c>
      <c s="34" t="s">
        <v>3423</v>
      </c>
      <c s="35" t="s">
        <v>5</v>
      </c>
      <c s="6" t="s">
        <v>3424</v>
      </c>
      <c s="36" t="s">
        <v>437</v>
      </c>
      <c s="37">
        <v>7</v>
      </c>
      <c s="36">
        <v>0.00052</v>
      </c>
      <c s="36">
        <f>ROUND(G457*H457,6)</f>
      </c>
      <c r="L457" s="38">
        <v>0</v>
      </c>
      <c s="32">
        <f>ROUND(ROUND(L457,2)*ROUND(G457,3),2)</f>
      </c>
      <c s="36" t="s">
        <v>61</v>
      </c>
      <c>
        <f>(M457*21)/100</f>
      </c>
      <c t="s">
        <v>28</v>
      </c>
    </row>
    <row r="458" spans="1:5" ht="51">
      <c r="A458" s="35" t="s">
        <v>56</v>
      </c>
      <c r="E458" s="39" t="s">
        <v>3425</v>
      </c>
    </row>
    <row r="459" spans="1:5" ht="89.25">
      <c r="A459" s="35" t="s">
        <v>57</v>
      </c>
      <c r="E459" s="40" t="s">
        <v>3426</v>
      </c>
    </row>
    <row r="460" spans="1:5" ht="12.75">
      <c r="A460" t="s">
        <v>58</v>
      </c>
      <c r="E460" s="39" t="s">
        <v>5</v>
      </c>
    </row>
    <row r="461" spans="1:16" ht="25.5">
      <c r="A461" t="s">
        <v>50</v>
      </c>
      <c s="34" t="s">
        <v>872</v>
      </c>
      <c s="34" t="s">
        <v>3427</v>
      </c>
      <c s="35" t="s">
        <v>5</v>
      </c>
      <c s="6" t="s">
        <v>3428</v>
      </c>
      <c s="36" t="s">
        <v>437</v>
      </c>
      <c s="37">
        <v>5</v>
      </c>
      <c s="36">
        <v>0.00052</v>
      </c>
      <c s="36">
        <f>ROUND(G461*H461,6)</f>
      </c>
      <c r="L461" s="38">
        <v>0</v>
      </c>
      <c s="32">
        <f>ROUND(ROUND(L461,2)*ROUND(G461,3),2)</f>
      </c>
      <c s="36" t="s">
        <v>61</v>
      </c>
      <c>
        <f>(M461*21)/100</f>
      </c>
      <c t="s">
        <v>28</v>
      </c>
    </row>
    <row r="462" spans="1:5" ht="38.25">
      <c r="A462" s="35" t="s">
        <v>56</v>
      </c>
      <c r="E462" s="39" t="s">
        <v>3429</v>
      </c>
    </row>
    <row r="463" spans="1:5" ht="63.75">
      <c r="A463" s="35" t="s">
        <v>57</v>
      </c>
      <c r="E463" s="40" t="s">
        <v>3430</v>
      </c>
    </row>
    <row r="464" spans="1:5" ht="12.75">
      <c r="A464" t="s">
        <v>58</v>
      </c>
      <c r="E464" s="39" t="s">
        <v>5</v>
      </c>
    </row>
    <row r="465" spans="1:16" ht="25.5">
      <c r="A465" t="s">
        <v>50</v>
      </c>
      <c s="34" t="s">
        <v>875</v>
      </c>
      <c s="34" t="s">
        <v>3431</v>
      </c>
      <c s="35" t="s">
        <v>5</v>
      </c>
      <c s="6" t="s">
        <v>3432</v>
      </c>
      <c s="36" t="s">
        <v>437</v>
      </c>
      <c s="37">
        <v>3</v>
      </c>
      <c s="36">
        <v>0.00052</v>
      </c>
      <c s="36">
        <f>ROUND(G465*H465,6)</f>
      </c>
      <c r="L465" s="38">
        <v>0</v>
      </c>
      <c s="32">
        <f>ROUND(ROUND(L465,2)*ROUND(G465,3),2)</f>
      </c>
      <c s="36" t="s">
        <v>61</v>
      </c>
      <c>
        <f>(M465*21)/100</f>
      </c>
      <c t="s">
        <v>28</v>
      </c>
    </row>
    <row r="466" spans="1:5" ht="38.25">
      <c r="A466" s="35" t="s">
        <v>56</v>
      </c>
      <c r="E466" s="39" t="s">
        <v>3433</v>
      </c>
    </row>
    <row r="467" spans="1:5" ht="38.25">
      <c r="A467" s="35" t="s">
        <v>57</v>
      </c>
      <c r="E467" s="40" t="s">
        <v>3434</v>
      </c>
    </row>
    <row r="468" spans="1:5" ht="12.75">
      <c r="A468" t="s">
        <v>58</v>
      </c>
      <c r="E468" s="39" t="s">
        <v>5</v>
      </c>
    </row>
    <row r="469" spans="1:16" ht="25.5">
      <c r="A469" t="s">
        <v>50</v>
      </c>
      <c s="34" t="s">
        <v>878</v>
      </c>
      <c s="34" t="s">
        <v>3435</v>
      </c>
      <c s="35" t="s">
        <v>5</v>
      </c>
      <c s="6" t="s">
        <v>3436</v>
      </c>
      <c s="36" t="s">
        <v>437</v>
      </c>
      <c s="37">
        <v>5</v>
      </c>
      <c s="36">
        <v>0.00052</v>
      </c>
      <c s="36">
        <f>ROUND(G469*H469,6)</f>
      </c>
      <c r="L469" s="38">
        <v>0</v>
      </c>
      <c s="32">
        <f>ROUND(ROUND(L469,2)*ROUND(G469,3),2)</f>
      </c>
      <c s="36" t="s">
        <v>61</v>
      </c>
      <c>
        <f>(M469*21)/100</f>
      </c>
      <c t="s">
        <v>28</v>
      </c>
    </row>
    <row r="470" spans="1:5" ht="38.25">
      <c r="A470" s="35" t="s">
        <v>56</v>
      </c>
      <c r="E470" s="39" t="s">
        <v>3437</v>
      </c>
    </row>
    <row r="471" spans="1:5" ht="63.75">
      <c r="A471" s="35" t="s">
        <v>57</v>
      </c>
      <c r="E471" s="40" t="s">
        <v>3430</v>
      </c>
    </row>
    <row r="472" spans="1:5" ht="12.75">
      <c r="A472" t="s">
        <v>58</v>
      </c>
      <c r="E472" s="39" t="s">
        <v>5</v>
      </c>
    </row>
    <row r="473" spans="1:16" ht="25.5">
      <c r="A473" t="s">
        <v>50</v>
      </c>
      <c s="34" t="s">
        <v>885</v>
      </c>
      <c s="34" t="s">
        <v>3438</v>
      </c>
      <c s="35" t="s">
        <v>5</v>
      </c>
      <c s="6" t="s">
        <v>3439</v>
      </c>
      <c s="36" t="s">
        <v>437</v>
      </c>
      <c s="37">
        <v>2</v>
      </c>
      <c s="36">
        <v>0.00052</v>
      </c>
      <c s="36">
        <f>ROUND(G473*H473,6)</f>
      </c>
      <c r="L473" s="38">
        <v>0</v>
      </c>
      <c s="32">
        <f>ROUND(ROUND(L473,2)*ROUND(G473,3),2)</f>
      </c>
      <c s="36" t="s">
        <v>61</v>
      </c>
      <c>
        <f>(M473*21)/100</f>
      </c>
      <c t="s">
        <v>28</v>
      </c>
    </row>
    <row r="474" spans="1:5" ht="38.25">
      <c r="A474" s="35" t="s">
        <v>56</v>
      </c>
      <c r="E474" s="39" t="s">
        <v>3440</v>
      </c>
    </row>
    <row r="475" spans="1:5" ht="38.25">
      <c r="A475" s="35" t="s">
        <v>57</v>
      </c>
      <c r="E475" s="40" t="s">
        <v>3441</v>
      </c>
    </row>
    <row r="476" spans="1:5" ht="12.75">
      <c r="A476" t="s">
        <v>58</v>
      </c>
      <c r="E476" s="39" t="s">
        <v>5</v>
      </c>
    </row>
    <row r="477" spans="1:16" ht="25.5">
      <c r="A477" t="s">
        <v>50</v>
      </c>
      <c s="34" t="s">
        <v>888</v>
      </c>
      <c s="34" t="s">
        <v>3442</v>
      </c>
      <c s="35" t="s">
        <v>5</v>
      </c>
      <c s="6" t="s">
        <v>3443</v>
      </c>
      <c s="36" t="s">
        <v>437</v>
      </c>
      <c s="37">
        <v>1</v>
      </c>
      <c s="36">
        <v>0.00052</v>
      </c>
      <c s="36">
        <f>ROUND(G477*H477,6)</f>
      </c>
      <c r="L477" s="38">
        <v>0</v>
      </c>
      <c s="32">
        <f>ROUND(ROUND(L477,2)*ROUND(G477,3),2)</f>
      </c>
      <c s="36" t="s">
        <v>61</v>
      </c>
      <c>
        <f>(M477*21)/100</f>
      </c>
      <c t="s">
        <v>28</v>
      </c>
    </row>
    <row r="478" spans="1:5" ht="38.25">
      <c r="A478" s="35" t="s">
        <v>56</v>
      </c>
      <c r="E478" s="39" t="s">
        <v>3444</v>
      </c>
    </row>
    <row r="479" spans="1:5" ht="12.75">
      <c r="A479" s="35" t="s">
        <v>57</v>
      </c>
      <c r="E479" s="40" t="s">
        <v>3445</v>
      </c>
    </row>
    <row r="480" spans="1:5" ht="12.75">
      <c r="A480" t="s">
        <v>58</v>
      </c>
      <c r="E480" s="39" t="s">
        <v>5</v>
      </c>
    </row>
    <row r="481" spans="1:16" ht="12.75">
      <c r="A481" t="s">
        <v>50</v>
      </c>
      <c s="34" t="s">
        <v>892</v>
      </c>
      <c s="34" t="s">
        <v>3446</v>
      </c>
      <c s="35" t="s">
        <v>5</v>
      </c>
      <c s="6" t="s">
        <v>3447</v>
      </c>
      <c s="36" t="s">
        <v>437</v>
      </c>
      <c s="37">
        <v>1</v>
      </c>
      <c s="36">
        <v>0.00052</v>
      </c>
      <c s="36">
        <f>ROUND(G481*H481,6)</f>
      </c>
      <c r="L481" s="38">
        <v>0</v>
      </c>
      <c s="32">
        <f>ROUND(ROUND(L481,2)*ROUND(G481,3),2)</f>
      </c>
      <c s="36" t="s">
        <v>61</v>
      </c>
      <c>
        <f>(M481*21)/100</f>
      </c>
      <c t="s">
        <v>28</v>
      </c>
    </row>
    <row r="482" spans="1:5" ht="12.75">
      <c r="A482" s="35" t="s">
        <v>56</v>
      </c>
      <c r="E482" s="39" t="s">
        <v>3447</v>
      </c>
    </row>
    <row r="483" spans="1:5" ht="12.75">
      <c r="A483" s="35" t="s">
        <v>57</v>
      </c>
      <c r="E483" s="40" t="s">
        <v>5</v>
      </c>
    </row>
    <row r="484" spans="1:5" ht="12.75">
      <c r="A484" t="s">
        <v>58</v>
      </c>
      <c r="E484" s="39" t="s">
        <v>5</v>
      </c>
    </row>
    <row r="485" spans="1:16" ht="12.75">
      <c r="A485" t="s">
        <v>50</v>
      </c>
      <c s="34" t="s">
        <v>896</v>
      </c>
      <c s="34" t="s">
        <v>3448</v>
      </c>
      <c s="35" t="s">
        <v>5</v>
      </c>
      <c s="6" t="s">
        <v>3449</v>
      </c>
      <c s="36" t="s">
        <v>437</v>
      </c>
      <c s="37">
        <v>8</v>
      </c>
      <c s="36">
        <v>0.00052</v>
      </c>
      <c s="36">
        <f>ROUND(G485*H485,6)</f>
      </c>
      <c r="L485" s="38">
        <v>0</v>
      </c>
      <c s="32">
        <f>ROUND(ROUND(L485,2)*ROUND(G485,3),2)</f>
      </c>
      <c s="36" t="s">
        <v>61</v>
      </c>
      <c>
        <f>(M485*21)/100</f>
      </c>
      <c t="s">
        <v>28</v>
      </c>
    </row>
    <row r="486" spans="1:5" ht="12.75">
      <c r="A486" s="35" t="s">
        <v>56</v>
      </c>
      <c r="E486" s="39" t="s">
        <v>3449</v>
      </c>
    </row>
    <row r="487" spans="1:5" ht="12.75">
      <c r="A487" s="35" t="s">
        <v>57</v>
      </c>
      <c r="E487" s="40" t="s">
        <v>5</v>
      </c>
    </row>
    <row r="488" spans="1:5" ht="12.75">
      <c r="A488" t="s">
        <v>58</v>
      </c>
      <c r="E488" s="39" t="s">
        <v>5</v>
      </c>
    </row>
    <row r="489" spans="1:16" ht="12.75">
      <c r="A489" t="s">
        <v>50</v>
      </c>
      <c s="34" t="s">
        <v>901</v>
      </c>
      <c s="34" t="s">
        <v>3450</v>
      </c>
      <c s="35" t="s">
        <v>5</v>
      </c>
      <c s="6" t="s">
        <v>3451</v>
      </c>
      <c s="36" t="s">
        <v>437</v>
      </c>
      <c s="37">
        <v>12</v>
      </c>
      <c s="36">
        <v>0.00052</v>
      </c>
      <c s="36">
        <f>ROUND(G489*H489,6)</f>
      </c>
      <c r="L489" s="38">
        <v>0</v>
      </c>
      <c s="32">
        <f>ROUND(ROUND(L489,2)*ROUND(G489,3),2)</f>
      </c>
      <c s="36" t="s">
        <v>61</v>
      </c>
      <c>
        <f>(M489*21)/100</f>
      </c>
      <c t="s">
        <v>28</v>
      </c>
    </row>
    <row r="490" spans="1:5" ht="12.75">
      <c r="A490" s="35" t="s">
        <v>56</v>
      </c>
      <c r="E490" s="39" t="s">
        <v>3451</v>
      </c>
    </row>
    <row r="491" spans="1:5" ht="12.75">
      <c r="A491" s="35" t="s">
        <v>57</v>
      </c>
      <c r="E491" s="40" t="s">
        <v>5</v>
      </c>
    </row>
    <row r="492" spans="1:5" ht="12.75">
      <c r="A492" t="s">
        <v>58</v>
      </c>
      <c r="E492" s="39" t="s">
        <v>5</v>
      </c>
    </row>
    <row r="493" spans="1:16" ht="12.75">
      <c r="A493" t="s">
        <v>50</v>
      </c>
      <c s="34" t="s">
        <v>904</v>
      </c>
      <c s="34" t="s">
        <v>3452</v>
      </c>
      <c s="35" t="s">
        <v>5</v>
      </c>
      <c s="6" t="s">
        <v>3453</v>
      </c>
      <c s="36" t="s">
        <v>139</v>
      </c>
      <c s="37">
        <v>5</v>
      </c>
      <c s="36">
        <v>0</v>
      </c>
      <c s="36">
        <f>ROUND(G493*H493,6)</f>
      </c>
      <c r="L493" s="38">
        <v>0</v>
      </c>
      <c s="32">
        <f>ROUND(ROUND(L493,2)*ROUND(G493,3),2)</f>
      </c>
      <c s="36" t="s">
        <v>61</v>
      </c>
      <c>
        <f>(M493*21)/100</f>
      </c>
      <c t="s">
        <v>28</v>
      </c>
    </row>
    <row r="494" spans="1:5" ht="12.75">
      <c r="A494" s="35" t="s">
        <v>56</v>
      </c>
      <c r="E494" s="39" t="s">
        <v>3453</v>
      </c>
    </row>
    <row r="495" spans="1:5" ht="12.75">
      <c r="A495" s="35" t="s">
        <v>57</v>
      </c>
      <c r="E495" s="40" t="s">
        <v>5</v>
      </c>
    </row>
    <row r="496" spans="1:5" ht="12.75">
      <c r="A496" t="s">
        <v>58</v>
      </c>
      <c r="E496" s="39" t="s">
        <v>5</v>
      </c>
    </row>
    <row r="497" spans="1:16" ht="12.75">
      <c r="A497" t="s">
        <v>50</v>
      </c>
      <c s="34" t="s">
        <v>908</v>
      </c>
      <c s="34" t="s">
        <v>3454</v>
      </c>
      <c s="35" t="s">
        <v>5</v>
      </c>
      <c s="6" t="s">
        <v>3455</v>
      </c>
      <c s="36" t="s">
        <v>139</v>
      </c>
      <c s="37">
        <v>3</v>
      </c>
      <c s="36">
        <v>0</v>
      </c>
      <c s="36">
        <f>ROUND(G497*H497,6)</f>
      </c>
      <c r="L497" s="38">
        <v>0</v>
      </c>
      <c s="32">
        <f>ROUND(ROUND(L497,2)*ROUND(G497,3),2)</f>
      </c>
      <c s="36" t="s">
        <v>61</v>
      </c>
      <c>
        <f>(M497*21)/100</f>
      </c>
      <c t="s">
        <v>28</v>
      </c>
    </row>
    <row r="498" spans="1:5" ht="12.75">
      <c r="A498" s="35" t="s">
        <v>56</v>
      </c>
      <c r="E498" s="39" t="s">
        <v>3455</v>
      </c>
    </row>
    <row r="499" spans="1:5" ht="12.75">
      <c r="A499" s="35" t="s">
        <v>57</v>
      </c>
      <c r="E499" s="40" t="s">
        <v>5</v>
      </c>
    </row>
    <row r="500" spans="1:5" ht="12.75">
      <c r="A500" t="s">
        <v>58</v>
      </c>
      <c r="E500" s="39" t="s">
        <v>5</v>
      </c>
    </row>
    <row r="501" spans="1:16" ht="12.75">
      <c r="A501" t="s">
        <v>50</v>
      </c>
      <c s="34" t="s">
        <v>912</v>
      </c>
      <c s="34" t="s">
        <v>3456</v>
      </c>
      <c s="35" t="s">
        <v>5</v>
      </c>
      <c s="6" t="s">
        <v>3457</v>
      </c>
      <c s="36" t="s">
        <v>139</v>
      </c>
      <c s="37">
        <v>2</v>
      </c>
      <c s="36">
        <v>0</v>
      </c>
      <c s="36">
        <f>ROUND(G501*H501,6)</f>
      </c>
      <c r="L501" s="38">
        <v>0</v>
      </c>
      <c s="32">
        <f>ROUND(ROUND(L501,2)*ROUND(G501,3),2)</f>
      </c>
      <c s="36" t="s">
        <v>61</v>
      </c>
      <c>
        <f>(M501*21)/100</f>
      </c>
      <c t="s">
        <v>28</v>
      </c>
    </row>
    <row r="502" spans="1:5" ht="12.75">
      <c r="A502" s="35" t="s">
        <v>56</v>
      </c>
      <c r="E502" s="39" t="s">
        <v>3457</v>
      </c>
    </row>
    <row r="503" spans="1:5" ht="12.75">
      <c r="A503" s="35" t="s">
        <v>57</v>
      </c>
      <c r="E503" s="40" t="s">
        <v>5</v>
      </c>
    </row>
    <row r="504" spans="1:5" ht="12.75">
      <c r="A504" t="s">
        <v>58</v>
      </c>
      <c r="E504" s="39" t="s">
        <v>5</v>
      </c>
    </row>
    <row r="505" spans="1:16" ht="12.75">
      <c r="A505" t="s">
        <v>50</v>
      </c>
      <c s="34" t="s">
        <v>916</v>
      </c>
      <c s="34" t="s">
        <v>3458</v>
      </c>
      <c s="35" t="s">
        <v>5</v>
      </c>
      <c s="6" t="s">
        <v>3459</v>
      </c>
      <c s="36" t="s">
        <v>437</v>
      </c>
      <c s="37">
        <v>2</v>
      </c>
      <c s="36">
        <v>0</v>
      </c>
      <c s="36">
        <f>ROUND(G505*H505,6)</f>
      </c>
      <c r="L505" s="38">
        <v>0</v>
      </c>
      <c s="32">
        <f>ROUND(ROUND(L505,2)*ROUND(G505,3),2)</f>
      </c>
      <c s="36" t="s">
        <v>61</v>
      </c>
      <c>
        <f>(M505*21)/100</f>
      </c>
      <c t="s">
        <v>28</v>
      </c>
    </row>
    <row r="506" spans="1:5" ht="12.75">
      <c r="A506" s="35" t="s">
        <v>56</v>
      </c>
      <c r="E506" s="39" t="s">
        <v>3459</v>
      </c>
    </row>
    <row r="507" spans="1:5" ht="12.75">
      <c r="A507" s="35" t="s">
        <v>57</v>
      </c>
      <c r="E507" s="40" t="s">
        <v>5</v>
      </c>
    </row>
    <row r="508" spans="1:5" ht="12.75">
      <c r="A508" t="s">
        <v>58</v>
      </c>
      <c r="E508" s="39" t="s">
        <v>5</v>
      </c>
    </row>
    <row r="509" spans="1:16" ht="12.75">
      <c r="A509" t="s">
        <v>50</v>
      </c>
      <c s="34" t="s">
        <v>920</v>
      </c>
      <c s="34" t="s">
        <v>3460</v>
      </c>
      <c s="35" t="s">
        <v>5</v>
      </c>
      <c s="6" t="s">
        <v>3461</v>
      </c>
      <c s="36" t="s">
        <v>139</v>
      </c>
      <c s="37">
        <v>2</v>
      </c>
      <c s="36">
        <v>0</v>
      </c>
      <c s="36">
        <f>ROUND(G509*H509,6)</f>
      </c>
      <c r="L509" s="38">
        <v>0</v>
      </c>
      <c s="32">
        <f>ROUND(ROUND(L509,2)*ROUND(G509,3),2)</f>
      </c>
      <c s="36" t="s">
        <v>61</v>
      </c>
      <c>
        <f>(M509*21)/100</f>
      </c>
      <c t="s">
        <v>28</v>
      </c>
    </row>
    <row r="510" spans="1:5" ht="12.75">
      <c r="A510" s="35" t="s">
        <v>56</v>
      </c>
      <c r="E510" s="39" t="s">
        <v>3461</v>
      </c>
    </row>
    <row r="511" spans="1:5" ht="12.75">
      <c r="A511" s="35" t="s">
        <v>57</v>
      </c>
      <c r="E511" s="40" t="s">
        <v>5</v>
      </c>
    </row>
    <row r="512" spans="1:5" ht="12.75">
      <c r="A512" t="s">
        <v>58</v>
      </c>
      <c r="E512" s="39" t="s">
        <v>5</v>
      </c>
    </row>
    <row r="513" spans="1:16" ht="12.75">
      <c r="A513" t="s">
        <v>50</v>
      </c>
      <c s="34" t="s">
        <v>924</v>
      </c>
      <c s="34" t="s">
        <v>3462</v>
      </c>
      <c s="35" t="s">
        <v>5</v>
      </c>
      <c s="6" t="s">
        <v>3463</v>
      </c>
      <c s="36" t="s">
        <v>437</v>
      </c>
      <c s="37">
        <v>1</v>
      </c>
      <c s="36">
        <v>0</v>
      </c>
      <c s="36">
        <f>ROUND(G513*H513,6)</f>
      </c>
      <c r="L513" s="38">
        <v>0</v>
      </c>
      <c s="32">
        <f>ROUND(ROUND(L513,2)*ROUND(G513,3),2)</f>
      </c>
      <c s="36" t="s">
        <v>61</v>
      </c>
      <c>
        <f>(M513*21)/100</f>
      </c>
      <c t="s">
        <v>28</v>
      </c>
    </row>
    <row r="514" spans="1:5" ht="12.75">
      <c r="A514" s="35" t="s">
        <v>56</v>
      </c>
      <c r="E514" s="39" t="s">
        <v>3463</v>
      </c>
    </row>
    <row r="515" spans="1:5" ht="12.75">
      <c r="A515" s="35" t="s">
        <v>57</v>
      </c>
      <c r="E515" s="40" t="s">
        <v>5</v>
      </c>
    </row>
    <row r="516" spans="1:5" ht="12.75">
      <c r="A516" t="s">
        <v>58</v>
      </c>
      <c r="E516" s="39" t="s">
        <v>5</v>
      </c>
    </row>
    <row r="517" spans="1:16" ht="12.75">
      <c r="A517" t="s">
        <v>50</v>
      </c>
      <c s="34" t="s">
        <v>928</v>
      </c>
      <c s="34" t="s">
        <v>3464</v>
      </c>
      <c s="35" t="s">
        <v>5</v>
      </c>
      <c s="6" t="s">
        <v>3465</v>
      </c>
      <c s="36" t="s">
        <v>139</v>
      </c>
      <c s="37">
        <v>1</v>
      </c>
      <c s="36">
        <v>0</v>
      </c>
      <c s="36">
        <f>ROUND(G517*H517,6)</f>
      </c>
      <c r="L517" s="38">
        <v>0</v>
      </c>
      <c s="32">
        <f>ROUND(ROUND(L517,2)*ROUND(G517,3),2)</f>
      </c>
      <c s="36" t="s">
        <v>61</v>
      </c>
      <c>
        <f>(M517*21)/100</f>
      </c>
      <c t="s">
        <v>28</v>
      </c>
    </row>
    <row r="518" spans="1:5" ht="12.75">
      <c r="A518" s="35" t="s">
        <v>56</v>
      </c>
      <c r="E518" s="39" t="s">
        <v>3465</v>
      </c>
    </row>
    <row r="519" spans="1:5" ht="12.75">
      <c r="A519" s="35" t="s">
        <v>57</v>
      </c>
      <c r="E519" s="40" t="s">
        <v>5</v>
      </c>
    </row>
    <row r="520" spans="1:5" ht="12.75">
      <c r="A520" t="s">
        <v>58</v>
      </c>
      <c r="E520" s="39" t="s">
        <v>5</v>
      </c>
    </row>
    <row r="521" spans="1:16" ht="12.75">
      <c r="A521" t="s">
        <v>50</v>
      </c>
      <c s="34" t="s">
        <v>933</v>
      </c>
      <c s="34" t="s">
        <v>3466</v>
      </c>
      <c s="35" t="s">
        <v>5</v>
      </c>
      <c s="6" t="s">
        <v>3467</v>
      </c>
      <c s="36" t="s">
        <v>437</v>
      </c>
      <c s="37">
        <v>1</v>
      </c>
      <c s="36">
        <v>0</v>
      </c>
      <c s="36">
        <f>ROUND(G521*H521,6)</f>
      </c>
      <c r="L521" s="38">
        <v>0</v>
      </c>
      <c s="32">
        <f>ROUND(ROUND(L521,2)*ROUND(G521,3),2)</f>
      </c>
      <c s="36" t="s">
        <v>61</v>
      </c>
      <c>
        <f>(M521*21)/100</f>
      </c>
      <c t="s">
        <v>28</v>
      </c>
    </row>
    <row r="522" spans="1:5" ht="12.75">
      <c r="A522" s="35" t="s">
        <v>56</v>
      </c>
      <c r="E522" s="39" t="s">
        <v>3467</v>
      </c>
    </row>
    <row r="523" spans="1:5" ht="12.75">
      <c r="A523" s="35" t="s">
        <v>57</v>
      </c>
      <c r="E523" s="40" t="s">
        <v>5</v>
      </c>
    </row>
    <row r="524" spans="1:5" ht="12.75">
      <c r="A524" t="s">
        <v>58</v>
      </c>
      <c r="E524" s="39" t="s">
        <v>5</v>
      </c>
    </row>
    <row r="525" spans="1:16" ht="12.75">
      <c r="A525" t="s">
        <v>50</v>
      </c>
      <c s="34" t="s">
        <v>938</v>
      </c>
      <c s="34" t="s">
        <v>3468</v>
      </c>
      <c s="35" t="s">
        <v>5</v>
      </c>
      <c s="6" t="s">
        <v>3469</v>
      </c>
      <c s="36" t="s">
        <v>139</v>
      </c>
      <c s="37">
        <v>2</v>
      </c>
      <c s="36">
        <v>0</v>
      </c>
      <c s="36">
        <f>ROUND(G525*H525,6)</f>
      </c>
      <c r="L525" s="38">
        <v>0</v>
      </c>
      <c s="32">
        <f>ROUND(ROUND(L525,2)*ROUND(G525,3),2)</f>
      </c>
      <c s="36" t="s">
        <v>61</v>
      </c>
      <c>
        <f>(M525*21)/100</f>
      </c>
      <c t="s">
        <v>28</v>
      </c>
    </row>
    <row r="526" spans="1:5" ht="12.75">
      <c r="A526" s="35" t="s">
        <v>56</v>
      </c>
      <c r="E526" s="39" t="s">
        <v>3469</v>
      </c>
    </row>
    <row r="527" spans="1:5" ht="12.75">
      <c r="A527" s="35" t="s">
        <v>57</v>
      </c>
      <c r="E527" s="40" t="s">
        <v>5</v>
      </c>
    </row>
    <row r="528" spans="1:5" ht="12.75">
      <c r="A528" t="s">
        <v>58</v>
      </c>
      <c r="E528" s="39" t="s">
        <v>5</v>
      </c>
    </row>
    <row r="529" spans="1:16" ht="12.75">
      <c r="A529" t="s">
        <v>50</v>
      </c>
      <c s="34" t="s">
        <v>943</v>
      </c>
      <c s="34" t="s">
        <v>3470</v>
      </c>
      <c s="35" t="s">
        <v>5</v>
      </c>
      <c s="6" t="s">
        <v>3471</v>
      </c>
      <c s="36" t="s">
        <v>139</v>
      </c>
      <c s="37">
        <v>9</v>
      </c>
      <c s="36">
        <v>0</v>
      </c>
      <c s="36">
        <f>ROUND(G529*H529,6)</f>
      </c>
      <c r="L529" s="38">
        <v>0</v>
      </c>
      <c s="32">
        <f>ROUND(ROUND(L529,2)*ROUND(G529,3),2)</f>
      </c>
      <c s="36" t="s">
        <v>61</v>
      </c>
      <c>
        <f>(M529*21)/100</f>
      </c>
      <c t="s">
        <v>28</v>
      </c>
    </row>
    <row r="530" spans="1:5" ht="12.75">
      <c r="A530" s="35" t="s">
        <v>56</v>
      </c>
      <c r="E530" s="39" t="s">
        <v>3471</v>
      </c>
    </row>
    <row r="531" spans="1:5" ht="12.75">
      <c r="A531" s="35" t="s">
        <v>57</v>
      </c>
      <c r="E531" s="40" t="s">
        <v>5</v>
      </c>
    </row>
    <row r="532" spans="1:5" ht="12.75">
      <c r="A532" t="s">
        <v>58</v>
      </c>
      <c r="E532" s="39" t="s">
        <v>5</v>
      </c>
    </row>
    <row r="533" spans="1:16" ht="12.75">
      <c r="A533" t="s">
        <v>50</v>
      </c>
      <c s="34" t="s">
        <v>947</v>
      </c>
      <c s="34" t="s">
        <v>3472</v>
      </c>
      <c s="35" t="s">
        <v>5</v>
      </c>
      <c s="6" t="s">
        <v>3473</v>
      </c>
      <c s="36" t="s">
        <v>437</v>
      </c>
      <c s="37">
        <v>9</v>
      </c>
      <c s="36">
        <v>0</v>
      </c>
      <c s="36">
        <f>ROUND(G533*H533,6)</f>
      </c>
      <c r="L533" s="38">
        <v>0</v>
      </c>
      <c s="32">
        <f>ROUND(ROUND(L533,2)*ROUND(G533,3),2)</f>
      </c>
      <c s="36" t="s">
        <v>447</v>
      </c>
      <c>
        <f>(M533*21)/100</f>
      </c>
      <c t="s">
        <v>28</v>
      </c>
    </row>
    <row r="534" spans="1:5" ht="12.75">
      <c r="A534" s="35" t="s">
        <v>56</v>
      </c>
      <c r="E534" s="39" t="s">
        <v>3473</v>
      </c>
    </row>
    <row r="535" spans="1:5" ht="12.75">
      <c r="A535" s="35" t="s">
        <v>57</v>
      </c>
      <c r="E535" s="40" t="s">
        <v>5</v>
      </c>
    </row>
    <row r="536" spans="1:5" ht="12.75">
      <c r="A536" t="s">
        <v>58</v>
      </c>
      <c r="E536" s="39" t="s">
        <v>5</v>
      </c>
    </row>
    <row r="537" spans="1:16" ht="12.75">
      <c r="A537" t="s">
        <v>50</v>
      </c>
      <c s="34" t="s">
        <v>951</v>
      </c>
      <c s="34" t="s">
        <v>3474</v>
      </c>
      <c s="35" t="s">
        <v>5</v>
      </c>
      <c s="6" t="s">
        <v>3475</v>
      </c>
      <c s="36" t="s">
        <v>437</v>
      </c>
      <c s="37">
        <v>2</v>
      </c>
      <c s="36">
        <v>0</v>
      </c>
      <c s="36">
        <f>ROUND(G537*H537,6)</f>
      </c>
      <c r="L537" s="38">
        <v>0</v>
      </c>
      <c s="32">
        <f>ROUND(ROUND(L537,2)*ROUND(G537,3),2)</f>
      </c>
      <c s="36" t="s">
        <v>447</v>
      </c>
      <c>
        <f>(M537*21)/100</f>
      </c>
      <c t="s">
        <v>28</v>
      </c>
    </row>
    <row r="538" spans="1:5" ht="12.75">
      <c r="A538" s="35" t="s">
        <v>56</v>
      </c>
      <c r="E538" s="39" t="s">
        <v>3475</v>
      </c>
    </row>
    <row r="539" spans="1:5" ht="12.75">
      <c r="A539" s="35" t="s">
        <v>57</v>
      </c>
      <c r="E539" s="40" t="s">
        <v>5</v>
      </c>
    </row>
    <row r="540" spans="1:5" ht="12.75">
      <c r="A540" t="s">
        <v>58</v>
      </c>
      <c r="E540" s="39" t="s">
        <v>5</v>
      </c>
    </row>
    <row r="541" spans="1:16" ht="12.75">
      <c r="A541" t="s">
        <v>50</v>
      </c>
      <c s="34" t="s">
        <v>956</v>
      </c>
      <c s="34" t="s">
        <v>3476</v>
      </c>
      <c s="35" t="s">
        <v>5</v>
      </c>
      <c s="6" t="s">
        <v>3477</v>
      </c>
      <c s="36" t="s">
        <v>437</v>
      </c>
      <c s="37">
        <v>11</v>
      </c>
      <c s="36">
        <v>0</v>
      </c>
      <c s="36">
        <f>ROUND(G541*H541,6)</f>
      </c>
      <c r="L541" s="38">
        <v>0</v>
      </c>
      <c s="32">
        <f>ROUND(ROUND(L541,2)*ROUND(G541,3),2)</f>
      </c>
      <c s="36" t="s">
        <v>447</v>
      </c>
      <c>
        <f>(M541*21)/100</f>
      </c>
      <c t="s">
        <v>28</v>
      </c>
    </row>
    <row r="542" spans="1:5" ht="12.75">
      <c r="A542" s="35" t="s">
        <v>56</v>
      </c>
      <c r="E542" s="39" t="s">
        <v>3477</v>
      </c>
    </row>
    <row r="543" spans="1:5" ht="12.75">
      <c r="A543" s="35" t="s">
        <v>57</v>
      </c>
      <c r="E543" s="40" t="s">
        <v>5</v>
      </c>
    </row>
    <row r="544" spans="1:5" ht="12.75">
      <c r="A544" t="s">
        <v>58</v>
      </c>
      <c r="E544" s="39" t="s">
        <v>5</v>
      </c>
    </row>
    <row r="545" spans="1:16" ht="12.75">
      <c r="A545" t="s">
        <v>50</v>
      </c>
      <c s="34" t="s">
        <v>961</v>
      </c>
      <c s="34" t="s">
        <v>3478</v>
      </c>
      <c s="35" t="s">
        <v>5</v>
      </c>
      <c s="6" t="s">
        <v>3479</v>
      </c>
      <c s="36" t="s">
        <v>437</v>
      </c>
      <c s="37">
        <v>2</v>
      </c>
      <c s="36">
        <v>0</v>
      </c>
      <c s="36">
        <f>ROUND(G545*H545,6)</f>
      </c>
      <c r="L545" s="38">
        <v>0</v>
      </c>
      <c s="32">
        <f>ROUND(ROUND(L545,2)*ROUND(G545,3),2)</f>
      </c>
      <c s="36" t="s">
        <v>447</v>
      </c>
      <c>
        <f>(M545*21)/100</f>
      </c>
      <c t="s">
        <v>28</v>
      </c>
    </row>
    <row r="546" spans="1:5" ht="12.75">
      <c r="A546" s="35" t="s">
        <v>56</v>
      </c>
      <c r="E546" s="39" t="s">
        <v>3479</v>
      </c>
    </row>
    <row r="547" spans="1:5" ht="12.75">
      <c r="A547" s="35" t="s">
        <v>57</v>
      </c>
      <c r="E547" s="40" t="s">
        <v>5</v>
      </c>
    </row>
    <row r="548" spans="1:5" ht="12.75">
      <c r="A548" t="s">
        <v>58</v>
      </c>
      <c r="E548" s="39" t="s">
        <v>5</v>
      </c>
    </row>
    <row r="549" spans="1:16" ht="12.75">
      <c r="A549" t="s">
        <v>50</v>
      </c>
      <c s="34" t="s">
        <v>966</v>
      </c>
      <c s="34" t="s">
        <v>3480</v>
      </c>
      <c s="35" t="s">
        <v>5</v>
      </c>
      <c s="6" t="s">
        <v>3481</v>
      </c>
      <c s="36" t="s">
        <v>437</v>
      </c>
      <c s="37">
        <v>9</v>
      </c>
      <c s="36">
        <v>0</v>
      </c>
      <c s="36">
        <f>ROUND(G549*H549,6)</f>
      </c>
      <c r="L549" s="38">
        <v>0</v>
      </c>
      <c s="32">
        <f>ROUND(ROUND(L549,2)*ROUND(G549,3),2)</f>
      </c>
      <c s="36" t="s">
        <v>447</v>
      </c>
      <c>
        <f>(M549*21)/100</f>
      </c>
      <c t="s">
        <v>28</v>
      </c>
    </row>
    <row r="550" spans="1:5" ht="12.75">
      <c r="A550" s="35" t="s">
        <v>56</v>
      </c>
      <c r="E550" s="39" t="s">
        <v>3481</v>
      </c>
    </row>
    <row r="551" spans="1:5" ht="12.75">
      <c r="A551" s="35" t="s">
        <v>57</v>
      </c>
      <c r="E551" s="40" t="s">
        <v>5</v>
      </c>
    </row>
    <row r="552" spans="1:5" ht="12.75">
      <c r="A552" t="s">
        <v>58</v>
      </c>
      <c r="E552" s="39" t="s">
        <v>5</v>
      </c>
    </row>
    <row r="553" spans="1:16" ht="12.75">
      <c r="A553" t="s">
        <v>50</v>
      </c>
      <c s="34" t="s">
        <v>969</v>
      </c>
      <c s="34" t="s">
        <v>3482</v>
      </c>
      <c s="35" t="s">
        <v>5</v>
      </c>
      <c s="6" t="s">
        <v>3483</v>
      </c>
      <c s="36" t="s">
        <v>437</v>
      </c>
      <c s="37">
        <v>2</v>
      </c>
      <c s="36">
        <v>0</v>
      </c>
      <c s="36">
        <f>ROUND(G553*H553,6)</f>
      </c>
      <c r="L553" s="38">
        <v>0</v>
      </c>
      <c s="32">
        <f>ROUND(ROUND(L553,2)*ROUND(G553,3),2)</f>
      </c>
      <c s="36" t="s">
        <v>447</v>
      </c>
      <c>
        <f>(M553*21)/100</f>
      </c>
      <c t="s">
        <v>28</v>
      </c>
    </row>
    <row r="554" spans="1:5" ht="12.75">
      <c r="A554" s="35" t="s">
        <v>56</v>
      </c>
      <c r="E554" s="39" t="s">
        <v>3483</v>
      </c>
    </row>
    <row r="555" spans="1:5" ht="12.75">
      <c r="A555" s="35" t="s">
        <v>57</v>
      </c>
      <c r="E555" s="40" t="s">
        <v>5</v>
      </c>
    </row>
    <row r="556" spans="1:5" ht="12.75">
      <c r="A556" t="s">
        <v>58</v>
      </c>
      <c r="E556" s="39" t="s">
        <v>5</v>
      </c>
    </row>
    <row r="557" spans="1:16" ht="12.75">
      <c r="A557" t="s">
        <v>50</v>
      </c>
      <c s="34" t="s">
        <v>974</v>
      </c>
      <c s="34" t="s">
        <v>3484</v>
      </c>
      <c s="35" t="s">
        <v>5</v>
      </c>
      <c s="6" t="s">
        <v>3485</v>
      </c>
      <c s="36" t="s">
        <v>139</v>
      </c>
      <c s="37">
        <v>1</v>
      </c>
      <c s="36">
        <v>0</v>
      </c>
      <c s="36">
        <f>ROUND(G557*H557,6)</f>
      </c>
      <c r="L557" s="38">
        <v>0</v>
      </c>
      <c s="32">
        <f>ROUND(ROUND(L557,2)*ROUND(G557,3),2)</f>
      </c>
      <c s="36" t="s">
        <v>61</v>
      </c>
      <c>
        <f>(M557*21)/100</f>
      </c>
      <c t="s">
        <v>28</v>
      </c>
    </row>
    <row r="558" spans="1:5" ht="12.75">
      <c r="A558" s="35" t="s">
        <v>56</v>
      </c>
      <c r="E558" s="39" t="s">
        <v>3485</v>
      </c>
    </row>
    <row r="559" spans="1:5" ht="12.75">
      <c r="A559" s="35" t="s">
        <v>57</v>
      </c>
      <c r="E559" s="40" t="s">
        <v>5</v>
      </c>
    </row>
    <row r="560" spans="1:5" ht="12.75">
      <c r="A560" t="s">
        <v>58</v>
      </c>
      <c r="E560" s="39" t="s">
        <v>5</v>
      </c>
    </row>
    <row r="561" spans="1:16" ht="12.75">
      <c r="A561" t="s">
        <v>50</v>
      </c>
      <c s="34" t="s">
        <v>979</v>
      </c>
      <c s="34" t="s">
        <v>3486</v>
      </c>
      <c s="35" t="s">
        <v>5</v>
      </c>
      <c s="6" t="s">
        <v>3487</v>
      </c>
      <c s="36" t="s">
        <v>139</v>
      </c>
      <c s="37">
        <v>1</v>
      </c>
      <c s="36">
        <v>0</v>
      </c>
      <c s="36">
        <f>ROUND(G561*H561,6)</f>
      </c>
      <c r="L561" s="38">
        <v>0</v>
      </c>
      <c s="32">
        <f>ROUND(ROUND(L561,2)*ROUND(G561,3),2)</f>
      </c>
      <c s="36" t="s">
        <v>61</v>
      </c>
      <c>
        <f>(M561*21)/100</f>
      </c>
      <c t="s">
        <v>28</v>
      </c>
    </row>
    <row r="562" spans="1:5" ht="38.25">
      <c r="A562" s="35" t="s">
        <v>56</v>
      </c>
      <c r="E562" s="39" t="s">
        <v>3488</v>
      </c>
    </row>
    <row r="563" spans="1:5" ht="12.75">
      <c r="A563" s="35" t="s">
        <v>57</v>
      </c>
      <c r="E563" s="40" t="s">
        <v>5</v>
      </c>
    </row>
    <row r="564" spans="1:5" ht="12.75">
      <c r="A564" t="s">
        <v>58</v>
      </c>
      <c r="E564" s="39" t="s">
        <v>5</v>
      </c>
    </row>
    <row r="565" spans="1:16" ht="25.5">
      <c r="A565" t="s">
        <v>50</v>
      </c>
      <c s="34" t="s">
        <v>982</v>
      </c>
      <c s="34" t="s">
        <v>3489</v>
      </c>
      <c s="35" t="s">
        <v>5</v>
      </c>
      <c s="6" t="s">
        <v>3490</v>
      </c>
      <c s="36" t="s">
        <v>1095</v>
      </c>
      <c s="37">
        <v>8059.999</v>
      </c>
      <c s="36">
        <v>0</v>
      </c>
      <c s="36">
        <f>ROUND(G565*H565,6)</f>
      </c>
      <c r="L565" s="38">
        <v>0</v>
      </c>
      <c s="32">
        <f>ROUND(ROUND(L565,2)*ROUND(G565,3),2)</f>
      </c>
      <c s="36" t="s">
        <v>447</v>
      </c>
      <c>
        <f>(M565*21)/100</f>
      </c>
      <c t="s">
        <v>28</v>
      </c>
    </row>
    <row r="566" spans="1:5" ht="25.5">
      <c r="A566" s="35" t="s">
        <v>56</v>
      </c>
      <c r="E566" s="39" t="s">
        <v>3490</v>
      </c>
    </row>
    <row r="567" spans="1:5" ht="12.75">
      <c r="A567" s="35" t="s">
        <v>57</v>
      </c>
      <c r="E567" s="40" t="s">
        <v>5</v>
      </c>
    </row>
    <row r="568" spans="1:5" ht="12.75">
      <c r="A568" t="s">
        <v>58</v>
      </c>
      <c r="E568" s="39" t="s">
        <v>5</v>
      </c>
    </row>
    <row r="569" spans="1:13" ht="12.75">
      <c r="A569" t="s">
        <v>47</v>
      </c>
      <c r="C569" s="31" t="s">
        <v>3491</v>
      </c>
      <c r="E569" s="33" t="s">
        <v>3492</v>
      </c>
      <c r="J569" s="32">
        <f>0</f>
      </c>
      <c s="32">
        <f>0</f>
      </c>
      <c s="32">
        <f>0+L570+L574+L578</f>
      </c>
      <c s="32">
        <f>0+M570+M574+M578</f>
      </c>
    </row>
    <row r="570" spans="1:16" ht="12.75">
      <c r="A570" t="s">
        <v>50</v>
      </c>
      <c s="34" t="s">
        <v>987</v>
      </c>
      <c s="34" t="s">
        <v>3493</v>
      </c>
      <c s="35" t="s">
        <v>5</v>
      </c>
      <c s="6" t="s">
        <v>3494</v>
      </c>
      <c s="36" t="s">
        <v>437</v>
      </c>
      <c s="37">
        <v>10</v>
      </c>
      <c s="36">
        <v>0</v>
      </c>
      <c s="36">
        <f>ROUND(G570*H570,6)</f>
      </c>
      <c r="L570" s="38">
        <v>0</v>
      </c>
      <c s="32">
        <f>ROUND(ROUND(L570,2)*ROUND(G570,3),2)</f>
      </c>
      <c s="36" t="s">
        <v>61</v>
      </c>
      <c>
        <f>(M570*21)/100</f>
      </c>
      <c t="s">
        <v>28</v>
      </c>
    </row>
    <row r="571" spans="1:5" ht="12.75">
      <c r="A571" s="35" t="s">
        <v>56</v>
      </c>
      <c r="E571" s="39" t="s">
        <v>3494</v>
      </c>
    </row>
    <row r="572" spans="1:5" ht="12.75">
      <c r="A572" s="35" t="s">
        <v>57</v>
      </c>
      <c r="E572" s="40" t="s">
        <v>5</v>
      </c>
    </row>
    <row r="573" spans="1:5" ht="12.75">
      <c r="A573" t="s">
        <v>58</v>
      </c>
      <c r="E573" s="39" t="s">
        <v>5</v>
      </c>
    </row>
    <row r="574" spans="1:16" ht="12.75">
      <c r="A574" t="s">
        <v>50</v>
      </c>
      <c s="34" t="s">
        <v>990</v>
      </c>
      <c s="34" t="s">
        <v>3495</v>
      </c>
      <c s="35" t="s">
        <v>5</v>
      </c>
      <c s="6" t="s">
        <v>3496</v>
      </c>
      <c s="36" t="s">
        <v>437</v>
      </c>
      <c s="37">
        <v>1</v>
      </c>
      <c s="36">
        <v>0</v>
      </c>
      <c s="36">
        <f>ROUND(G574*H574,6)</f>
      </c>
      <c r="L574" s="38">
        <v>0</v>
      </c>
      <c s="32">
        <f>ROUND(ROUND(L574,2)*ROUND(G574,3),2)</f>
      </c>
      <c s="36" t="s">
        <v>61</v>
      </c>
      <c>
        <f>(M574*21)/100</f>
      </c>
      <c t="s">
        <v>28</v>
      </c>
    </row>
    <row r="575" spans="1:5" ht="12.75">
      <c r="A575" s="35" t="s">
        <v>56</v>
      </c>
      <c r="E575" s="39" t="s">
        <v>3496</v>
      </c>
    </row>
    <row r="576" spans="1:5" ht="12.75">
      <c r="A576" s="35" t="s">
        <v>57</v>
      </c>
      <c r="E576" s="40" t="s">
        <v>5</v>
      </c>
    </row>
    <row r="577" spans="1:5" ht="12.75">
      <c r="A577" t="s">
        <v>58</v>
      </c>
      <c r="E577" s="39" t="s">
        <v>5</v>
      </c>
    </row>
    <row r="578" spans="1:16" ht="25.5">
      <c r="A578" t="s">
        <v>50</v>
      </c>
      <c s="34" t="s">
        <v>993</v>
      </c>
      <c s="34" t="s">
        <v>3497</v>
      </c>
      <c s="35" t="s">
        <v>5</v>
      </c>
      <c s="6" t="s">
        <v>3498</v>
      </c>
      <c s="36" t="s">
        <v>1095</v>
      </c>
      <c s="37">
        <v>703.4</v>
      </c>
      <c s="36">
        <v>0</v>
      </c>
      <c s="36">
        <f>ROUND(G578*H578,6)</f>
      </c>
      <c r="L578" s="38">
        <v>0</v>
      </c>
      <c s="32">
        <f>ROUND(ROUND(L578,2)*ROUND(G578,3),2)</f>
      </c>
      <c s="36" t="s">
        <v>447</v>
      </c>
      <c>
        <f>(M578*21)/100</f>
      </c>
      <c t="s">
        <v>28</v>
      </c>
    </row>
    <row r="579" spans="1:5" ht="25.5">
      <c r="A579" s="35" t="s">
        <v>56</v>
      </c>
      <c r="E579" s="39" t="s">
        <v>3498</v>
      </c>
    </row>
    <row r="580" spans="1:5" ht="12.75">
      <c r="A580" s="35" t="s">
        <v>57</v>
      </c>
      <c r="E580" s="40" t="s">
        <v>5</v>
      </c>
    </row>
    <row r="581" spans="1:5" ht="12.75">
      <c r="A581" t="s">
        <v>58</v>
      </c>
      <c r="E581" s="39" t="s">
        <v>5</v>
      </c>
    </row>
    <row r="582" spans="1:13" ht="12.75">
      <c r="A582" t="s">
        <v>47</v>
      </c>
      <c r="C582" s="31" t="s">
        <v>3087</v>
      </c>
      <c r="E582" s="33" t="s">
        <v>3088</v>
      </c>
      <c r="J582" s="32">
        <f>0</f>
      </c>
      <c s="32">
        <f>0</f>
      </c>
      <c s="32">
        <f>0+L583+L587+L591</f>
      </c>
      <c s="32">
        <f>0+M583+M587+M591</f>
      </c>
    </row>
    <row r="583" spans="1:16" ht="12.75">
      <c r="A583" t="s">
        <v>50</v>
      </c>
      <c s="34" t="s">
        <v>996</v>
      </c>
      <c s="34" t="s">
        <v>3499</v>
      </c>
      <c s="35" t="s">
        <v>5</v>
      </c>
      <c s="6" t="s">
        <v>3500</v>
      </c>
      <c s="36" t="s">
        <v>437</v>
      </c>
      <c s="37">
        <v>1</v>
      </c>
      <c s="36">
        <v>0</v>
      </c>
      <c s="36">
        <f>ROUND(G583*H583,6)</f>
      </c>
      <c r="L583" s="38">
        <v>0</v>
      </c>
      <c s="32">
        <f>ROUND(ROUND(L583,2)*ROUND(G583,3),2)</f>
      </c>
      <c s="36" t="s">
        <v>61</v>
      </c>
      <c>
        <f>(M583*21)/100</f>
      </c>
      <c t="s">
        <v>28</v>
      </c>
    </row>
    <row r="584" spans="1:5" ht="12.75">
      <c r="A584" s="35" t="s">
        <v>56</v>
      </c>
      <c r="E584" s="39" t="s">
        <v>3500</v>
      </c>
    </row>
    <row r="585" spans="1:5" ht="12.75">
      <c r="A585" s="35" t="s">
        <v>57</v>
      </c>
      <c r="E585" s="40" t="s">
        <v>5</v>
      </c>
    </row>
    <row r="586" spans="1:5" ht="12.75">
      <c r="A586" t="s">
        <v>58</v>
      </c>
      <c r="E586" s="39" t="s">
        <v>5</v>
      </c>
    </row>
    <row r="587" spans="1:16" ht="12.75">
      <c r="A587" t="s">
        <v>50</v>
      </c>
      <c s="34" t="s">
        <v>2731</v>
      </c>
      <c s="34" t="s">
        <v>3501</v>
      </c>
      <c s="35" t="s">
        <v>5</v>
      </c>
      <c s="6" t="s">
        <v>3502</v>
      </c>
      <c s="36" t="s">
        <v>437</v>
      </c>
      <c s="37">
        <v>1</v>
      </c>
      <c s="36">
        <v>0</v>
      </c>
      <c s="36">
        <f>ROUND(G587*H587,6)</f>
      </c>
      <c r="L587" s="38">
        <v>0</v>
      </c>
      <c s="32">
        <f>ROUND(ROUND(L587,2)*ROUND(G587,3),2)</f>
      </c>
      <c s="36" t="s">
        <v>61</v>
      </c>
      <c>
        <f>(M587*21)/100</f>
      </c>
      <c t="s">
        <v>28</v>
      </c>
    </row>
    <row r="588" spans="1:5" ht="12.75">
      <c r="A588" s="35" t="s">
        <v>56</v>
      </c>
      <c r="E588" s="39" t="s">
        <v>3502</v>
      </c>
    </row>
    <row r="589" spans="1:5" ht="12.75">
      <c r="A589" s="35" t="s">
        <v>57</v>
      </c>
      <c r="E589" s="40" t="s">
        <v>5</v>
      </c>
    </row>
    <row r="590" spans="1:5" ht="12.75">
      <c r="A590" t="s">
        <v>58</v>
      </c>
      <c r="E590" s="39" t="s">
        <v>5</v>
      </c>
    </row>
    <row r="591" spans="1:16" ht="12.75">
      <c r="A591" t="s">
        <v>50</v>
      </c>
      <c s="34" t="s">
        <v>2734</v>
      </c>
      <c s="34" t="s">
        <v>3503</v>
      </c>
      <c s="35" t="s">
        <v>5</v>
      </c>
      <c s="6" t="s">
        <v>3504</v>
      </c>
      <c s="36" t="s">
        <v>437</v>
      </c>
      <c s="37">
        <v>1</v>
      </c>
      <c s="36">
        <v>0</v>
      </c>
      <c s="36">
        <f>ROUND(G591*H591,6)</f>
      </c>
      <c r="L591" s="38">
        <v>0</v>
      </c>
      <c s="32">
        <f>ROUND(ROUND(L591,2)*ROUND(G591,3),2)</f>
      </c>
      <c s="36" t="s">
        <v>61</v>
      </c>
      <c>
        <f>(M591*21)/100</f>
      </c>
      <c t="s">
        <v>28</v>
      </c>
    </row>
    <row r="592" spans="1:5" ht="12.75">
      <c r="A592" s="35" t="s">
        <v>56</v>
      </c>
      <c r="E592" s="39" t="s">
        <v>3504</v>
      </c>
    </row>
    <row r="593" spans="1:5" ht="12.75">
      <c r="A593" s="35" t="s">
        <v>57</v>
      </c>
      <c r="E593" s="40" t="s">
        <v>3505</v>
      </c>
    </row>
    <row r="594" spans="1:5" ht="12.75">
      <c r="A594" t="s">
        <v>58</v>
      </c>
      <c r="E5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COUNTIFS(L8:L644,"=0",A8:A644,"P")+COUNTIFS(L8:L644,"",A8:A644,"P")+SUM(Q8:Q644)</f>
      </c>
    </row>
    <row r="8" spans="1:13" ht="12.75">
      <c r="A8" t="s">
        <v>45</v>
      </c>
      <c r="C8" s="28" t="s">
        <v>3508</v>
      </c>
      <c r="E8" s="30" t="s">
        <v>3507</v>
      </c>
      <c r="J8" s="29">
        <f>0+J9+J38+J199+J276+J337+J466+J603</f>
      </c>
      <c s="29">
        <f>0+K9+K38+K199+K276+K337+K466+K603</f>
      </c>
      <c s="29">
        <f>0+L9+L38+L199+L276+L337+L466+L603</f>
      </c>
      <c s="29">
        <f>0+M9+M38+M199+M276+M337+M466+M603</f>
      </c>
    </row>
    <row r="9" spans="1:13" ht="12.75">
      <c r="A9" t="s">
        <v>47</v>
      </c>
      <c r="C9" s="31" t="s">
        <v>1097</v>
      </c>
      <c r="E9" s="33" t="s">
        <v>1098</v>
      </c>
      <c r="J9" s="32">
        <f>0</f>
      </c>
      <c s="32">
        <f>0</f>
      </c>
      <c s="32">
        <f>0+L10+L14+L18+L22+L26+L30+L34</f>
      </c>
      <c s="32">
        <f>0+M10+M14+M18+M22+M26+M30+M34</f>
      </c>
    </row>
    <row r="10" spans="1:16" ht="25.5">
      <c r="A10" t="s">
        <v>50</v>
      </c>
      <c s="34" t="s">
        <v>51</v>
      </c>
      <c s="34" t="s">
        <v>3509</v>
      </c>
      <c s="35" t="s">
        <v>5</v>
      </c>
      <c s="6" t="s">
        <v>3510</v>
      </c>
      <c s="36" t="s">
        <v>48</v>
      </c>
      <c s="37">
        <v>13</v>
      </c>
      <c s="36">
        <v>9E-05</v>
      </c>
      <c s="36">
        <f>ROUND(G10*H10,6)</f>
      </c>
      <c r="L10" s="38">
        <v>0</v>
      </c>
      <c s="32">
        <f>ROUND(ROUND(L10,2)*ROUND(G10,3),2)</f>
      </c>
      <c s="36" t="s">
        <v>447</v>
      </c>
      <c>
        <f>(M10*21)/100</f>
      </c>
      <c t="s">
        <v>28</v>
      </c>
    </row>
    <row r="11" spans="1:5" ht="51">
      <c r="A11" s="35" t="s">
        <v>56</v>
      </c>
      <c r="E11" s="39" t="s">
        <v>3511</v>
      </c>
    </row>
    <row r="12" spans="1:5" ht="12.75">
      <c r="A12" s="35" t="s">
        <v>57</v>
      </c>
      <c r="E12" s="40" t="s">
        <v>5</v>
      </c>
    </row>
    <row r="13" spans="1:5" ht="12.75">
      <c r="A13" t="s">
        <v>58</v>
      </c>
      <c r="E13" s="39" t="s">
        <v>5</v>
      </c>
    </row>
    <row r="14" spans="1:16" ht="25.5">
      <c r="A14" t="s">
        <v>50</v>
      </c>
      <c s="34" t="s">
        <v>28</v>
      </c>
      <c s="34" t="s">
        <v>3512</v>
      </c>
      <c s="35" t="s">
        <v>5</v>
      </c>
      <c s="6" t="s">
        <v>3513</v>
      </c>
      <c s="36" t="s">
        <v>48</v>
      </c>
      <c s="37">
        <v>175</v>
      </c>
      <c s="36">
        <v>0</v>
      </c>
      <c s="36">
        <f>ROUND(G14*H14,6)</f>
      </c>
      <c r="L14" s="38">
        <v>0</v>
      </c>
      <c s="32">
        <f>ROUND(ROUND(L14,2)*ROUND(G14,3),2)</f>
      </c>
      <c s="36" t="s">
        <v>61</v>
      </c>
      <c>
        <f>(M14*21)/100</f>
      </c>
      <c t="s">
        <v>28</v>
      </c>
    </row>
    <row r="15" spans="1:5" ht="25.5">
      <c r="A15" s="35" t="s">
        <v>56</v>
      </c>
      <c r="E15" s="39" t="s">
        <v>3513</v>
      </c>
    </row>
    <row r="16" spans="1:5" ht="12.75">
      <c r="A16" s="35" t="s">
        <v>57</v>
      </c>
      <c r="E16" s="40" t="s">
        <v>5</v>
      </c>
    </row>
    <row r="17" spans="1:5" ht="12.75">
      <c r="A17" t="s">
        <v>58</v>
      </c>
      <c r="E17" s="39" t="s">
        <v>5</v>
      </c>
    </row>
    <row r="18" spans="1:16" ht="25.5">
      <c r="A18" t="s">
        <v>50</v>
      </c>
      <c s="34" t="s">
        <v>26</v>
      </c>
      <c s="34" t="s">
        <v>3514</v>
      </c>
      <c s="35" t="s">
        <v>5</v>
      </c>
      <c s="6" t="s">
        <v>3515</v>
      </c>
      <c s="36" t="s">
        <v>48</v>
      </c>
      <c s="37">
        <v>32</v>
      </c>
      <c s="36">
        <v>0</v>
      </c>
      <c s="36">
        <f>ROUND(G18*H18,6)</f>
      </c>
      <c r="L18" s="38">
        <v>0</v>
      </c>
      <c s="32">
        <f>ROUND(ROUND(L18,2)*ROUND(G18,3),2)</f>
      </c>
      <c s="36" t="s">
        <v>61</v>
      </c>
      <c>
        <f>(M18*21)/100</f>
      </c>
      <c t="s">
        <v>28</v>
      </c>
    </row>
    <row r="19" spans="1:5" ht="25.5">
      <c r="A19" s="35" t="s">
        <v>56</v>
      </c>
      <c r="E19" s="39" t="s">
        <v>3515</v>
      </c>
    </row>
    <row r="20" spans="1:5" ht="12.75">
      <c r="A20" s="35" t="s">
        <v>57</v>
      </c>
      <c r="E20" s="40" t="s">
        <v>5</v>
      </c>
    </row>
    <row r="21" spans="1:5" ht="12.75">
      <c r="A21" t="s">
        <v>58</v>
      </c>
      <c r="E21" s="39" t="s">
        <v>5</v>
      </c>
    </row>
    <row r="22" spans="1:16" ht="25.5">
      <c r="A22" t="s">
        <v>50</v>
      </c>
      <c s="34" t="s">
        <v>64</v>
      </c>
      <c s="34" t="s">
        <v>3516</v>
      </c>
      <c s="35" t="s">
        <v>5</v>
      </c>
      <c s="6" t="s">
        <v>3517</v>
      </c>
      <c s="36" t="s">
        <v>48</v>
      </c>
      <c s="37">
        <v>50</v>
      </c>
      <c s="36">
        <v>0</v>
      </c>
      <c s="36">
        <f>ROUND(G22*H22,6)</f>
      </c>
      <c r="L22" s="38">
        <v>0</v>
      </c>
      <c s="32">
        <f>ROUND(ROUND(L22,2)*ROUND(G22,3),2)</f>
      </c>
      <c s="36" t="s">
        <v>61</v>
      </c>
      <c>
        <f>(M22*21)/100</f>
      </c>
      <c t="s">
        <v>28</v>
      </c>
    </row>
    <row r="23" spans="1:5" ht="25.5">
      <c r="A23" s="35" t="s">
        <v>56</v>
      </c>
      <c r="E23" s="39" t="s">
        <v>3517</v>
      </c>
    </row>
    <row r="24" spans="1:5" ht="12.75">
      <c r="A24" s="35" t="s">
        <v>57</v>
      </c>
      <c r="E24" s="40" t="s">
        <v>5</v>
      </c>
    </row>
    <row r="25" spans="1:5" ht="12.75">
      <c r="A25" t="s">
        <v>58</v>
      </c>
      <c r="E25" s="39" t="s">
        <v>5</v>
      </c>
    </row>
    <row r="26" spans="1:16" ht="25.5">
      <c r="A26" t="s">
        <v>50</v>
      </c>
      <c s="34" t="s">
        <v>68</v>
      </c>
      <c s="34" t="s">
        <v>3518</v>
      </c>
      <c s="35" t="s">
        <v>5</v>
      </c>
      <c s="6" t="s">
        <v>3519</v>
      </c>
      <c s="36" t="s">
        <v>48</v>
      </c>
      <c s="37">
        <v>101</v>
      </c>
      <c s="36">
        <v>0</v>
      </c>
      <c s="36">
        <f>ROUND(G26*H26,6)</f>
      </c>
      <c r="L26" s="38">
        <v>0</v>
      </c>
      <c s="32">
        <f>ROUND(ROUND(L26,2)*ROUND(G26,3),2)</f>
      </c>
      <c s="36" t="s">
        <v>61</v>
      </c>
      <c>
        <f>(M26*21)/100</f>
      </c>
      <c t="s">
        <v>28</v>
      </c>
    </row>
    <row r="27" spans="1:5" ht="25.5">
      <c r="A27" s="35" t="s">
        <v>56</v>
      </c>
      <c r="E27" s="39" t="s">
        <v>3519</v>
      </c>
    </row>
    <row r="28" spans="1:5" ht="12.75">
      <c r="A28" s="35" t="s">
        <v>57</v>
      </c>
      <c r="E28" s="40" t="s">
        <v>5</v>
      </c>
    </row>
    <row r="29" spans="1:5" ht="12.75">
      <c r="A29" t="s">
        <v>58</v>
      </c>
      <c r="E29" s="39" t="s">
        <v>5</v>
      </c>
    </row>
    <row r="30" spans="1:16" ht="25.5">
      <c r="A30" t="s">
        <v>50</v>
      </c>
      <c s="34" t="s">
        <v>27</v>
      </c>
      <c s="34" t="s">
        <v>3520</v>
      </c>
      <c s="35" t="s">
        <v>5</v>
      </c>
      <c s="6" t="s">
        <v>3521</v>
      </c>
      <c s="36" t="s">
        <v>48</v>
      </c>
      <c s="37">
        <v>10</v>
      </c>
      <c s="36">
        <v>0</v>
      </c>
      <c s="36">
        <f>ROUND(G30*H30,6)</f>
      </c>
      <c r="L30" s="38">
        <v>0</v>
      </c>
      <c s="32">
        <f>ROUND(ROUND(L30,2)*ROUND(G30,3),2)</f>
      </c>
      <c s="36" t="s">
        <v>61</v>
      </c>
      <c>
        <f>(M30*21)/100</f>
      </c>
      <c t="s">
        <v>28</v>
      </c>
    </row>
    <row r="31" spans="1:5" ht="25.5">
      <c r="A31" s="35" t="s">
        <v>56</v>
      </c>
      <c r="E31" s="39" t="s">
        <v>3521</v>
      </c>
    </row>
    <row r="32" spans="1:5" ht="12.75">
      <c r="A32" s="35" t="s">
        <v>57</v>
      </c>
      <c r="E32" s="40" t="s">
        <v>5</v>
      </c>
    </row>
    <row r="33" spans="1:5" ht="12.75">
      <c r="A33" t="s">
        <v>58</v>
      </c>
      <c r="E33" s="39" t="s">
        <v>5</v>
      </c>
    </row>
    <row r="34" spans="1:16" ht="25.5">
      <c r="A34" t="s">
        <v>50</v>
      </c>
      <c s="34" t="s">
        <v>74</v>
      </c>
      <c s="34" t="s">
        <v>1165</v>
      </c>
      <c s="35" t="s">
        <v>5</v>
      </c>
      <c s="6" t="s">
        <v>1166</v>
      </c>
      <c s="36" t="s">
        <v>1095</v>
      </c>
      <c s="37">
        <v>361.087</v>
      </c>
      <c s="36">
        <v>0</v>
      </c>
      <c s="36">
        <f>ROUND(G34*H34,6)</f>
      </c>
      <c r="L34" s="38">
        <v>0</v>
      </c>
      <c s="32">
        <f>ROUND(ROUND(L34,2)*ROUND(G34,3),2)</f>
      </c>
      <c s="36" t="s">
        <v>447</v>
      </c>
      <c>
        <f>(M34*21)/100</f>
      </c>
      <c t="s">
        <v>28</v>
      </c>
    </row>
    <row r="35" spans="1:5" ht="25.5">
      <c r="A35" s="35" t="s">
        <v>56</v>
      </c>
      <c r="E35" s="39" t="s">
        <v>1166</v>
      </c>
    </row>
    <row r="36" spans="1:5" ht="12.75">
      <c r="A36" s="35" t="s">
        <v>57</v>
      </c>
      <c r="E36" s="40" t="s">
        <v>5</v>
      </c>
    </row>
    <row r="37" spans="1:5" ht="12.75">
      <c r="A37" t="s">
        <v>58</v>
      </c>
      <c r="E37" s="39" t="s">
        <v>5</v>
      </c>
    </row>
    <row r="38" spans="1:13" ht="12.75">
      <c r="A38" t="s">
        <v>47</v>
      </c>
      <c r="C38" s="31" t="s">
        <v>3522</v>
      </c>
      <c r="E38" s="33" t="s">
        <v>3523</v>
      </c>
      <c r="J38" s="32">
        <f>0</f>
      </c>
      <c s="32">
        <f>0</f>
      </c>
      <c s="32">
        <f>0+L39+L43+L47+L51+L55+L59+L63+L67+L71+L75+L79+L83+L87+L91+L95+L99+L103+L107+L111+L115+L119+L123+L127+L131+L135+L139+L143+L147+L151+L155+L159+L163+L167+L171+L175+L179+L183+L187+L191+L195</f>
      </c>
      <c s="32">
        <f>0+M39+M43+M47+M51+M55+M59+M63+M67+M71+M75+M79+M83+M87+M91+M95+M99+M103+M107+M111+M115+M119+M123+M127+M131+M135+M139+M143+M147+M151+M155+M159+M163+M167+M171+M175+M179+M183+M187+M191+M195</f>
      </c>
    </row>
    <row r="39" spans="1:16" ht="25.5">
      <c r="A39" t="s">
        <v>50</v>
      </c>
      <c s="34" t="s">
        <v>77</v>
      </c>
      <c s="34" t="s">
        <v>3524</v>
      </c>
      <c s="35" t="s">
        <v>5</v>
      </c>
      <c s="6" t="s">
        <v>3525</v>
      </c>
      <c s="36" t="s">
        <v>437</v>
      </c>
      <c s="37">
        <v>2</v>
      </c>
      <c s="36">
        <v>0.00261</v>
      </c>
      <c s="36">
        <f>ROUND(G39*H39,6)</f>
      </c>
      <c r="L39" s="38">
        <v>0</v>
      </c>
      <c s="32">
        <f>ROUND(ROUND(L39,2)*ROUND(G39,3),2)</f>
      </c>
      <c s="36" t="s">
        <v>447</v>
      </c>
      <c>
        <f>(M39*21)/100</f>
      </c>
      <c t="s">
        <v>28</v>
      </c>
    </row>
    <row r="40" spans="1:5" ht="25.5">
      <c r="A40" s="35" t="s">
        <v>56</v>
      </c>
      <c r="E40" s="39" t="s">
        <v>3525</v>
      </c>
    </row>
    <row r="41" spans="1:5" ht="12.75">
      <c r="A41" s="35" t="s">
        <v>57</v>
      </c>
      <c r="E41" s="40" t="s">
        <v>5</v>
      </c>
    </row>
    <row r="42" spans="1:5" ht="12.75">
      <c r="A42" t="s">
        <v>58</v>
      </c>
      <c r="E42" s="39" t="s">
        <v>5</v>
      </c>
    </row>
    <row r="43" spans="1:16" ht="25.5">
      <c r="A43" t="s">
        <v>50</v>
      </c>
      <c s="34" t="s">
        <v>80</v>
      </c>
      <c s="34" t="s">
        <v>3526</v>
      </c>
      <c s="35" t="s">
        <v>5</v>
      </c>
      <c s="6" t="s">
        <v>3527</v>
      </c>
      <c s="36" t="s">
        <v>437</v>
      </c>
      <c s="37">
        <v>2</v>
      </c>
      <c s="36">
        <v>0.00261</v>
      </c>
      <c s="36">
        <f>ROUND(G43*H43,6)</f>
      </c>
      <c r="L43" s="38">
        <v>0</v>
      </c>
      <c s="32">
        <f>ROUND(ROUND(L43,2)*ROUND(G43,3),2)</f>
      </c>
      <c s="36" t="s">
        <v>447</v>
      </c>
      <c>
        <f>(M43*21)/100</f>
      </c>
      <c t="s">
        <v>28</v>
      </c>
    </row>
    <row r="44" spans="1:5" ht="25.5">
      <c r="A44" s="35" t="s">
        <v>56</v>
      </c>
      <c r="E44" s="39" t="s">
        <v>3527</v>
      </c>
    </row>
    <row r="45" spans="1:5" ht="12.75">
      <c r="A45" s="35" t="s">
        <v>57</v>
      </c>
      <c r="E45" s="40" t="s">
        <v>5</v>
      </c>
    </row>
    <row r="46" spans="1:5" ht="12.75">
      <c r="A46" t="s">
        <v>58</v>
      </c>
      <c r="E46" s="39" t="s">
        <v>5</v>
      </c>
    </row>
    <row r="47" spans="1:16" ht="25.5">
      <c r="A47" t="s">
        <v>50</v>
      </c>
      <c s="34" t="s">
        <v>84</v>
      </c>
      <c s="34" t="s">
        <v>3528</v>
      </c>
      <c s="35" t="s">
        <v>5</v>
      </c>
      <c s="6" t="s">
        <v>3529</v>
      </c>
      <c s="36" t="s">
        <v>139</v>
      </c>
      <c s="37">
        <v>2</v>
      </c>
      <c s="36">
        <v>0</v>
      </c>
      <c s="36">
        <f>ROUND(G47*H47,6)</f>
      </c>
      <c r="L47" s="38">
        <v>0</v>
      </c>
      <c s="32">
        <f>ROUND(ROUND(L47,2)*ROUND(G47,3),2)</f>
      </c>
      <c s="36" t="s">
        <v>61</v>
      </c>
      <c>
        <f>(M47*21)/100</f>
      </c>
      <c t="s">
        <v>28</v>
      </c>
    </row>
    <row r="48" spans="1:5" ht="114.75">
      <c r="A48" s="35" t="s">
        <v>56</v>
      </c>
      <c r="E48" s="39" t="s">
        <v>3530</v>
      </c>
    </row>
    <row r="49" spans="1:5" ht="12.75">
      <c r="A49" s="35" t="s">
        <v>57</v>
      </c>
      <c r="E49" s="40" t="s">
        <v>5</v>
      </c>
    </row>
    <row r="50" spans="1:5" ht="12.75">
      <c r="A50" t="s">
        <v>58</v>
      </c>
      <c r="E50" s="39" t="s">
        <v>5</v>
      </c>
    </row>
    <row r="51" spans="1:16" ht="25.5">
      <c r="A51" t="s">
        <v>50</v>
      </c>
      <c s="34" t="s">
        <v>87</v>
      </c>
      <c s="34" t="s">
        <v>3531</v>
      </c>
      <c s="35" t="s">
        <v>5</v>
      </c>
      <c s="6" t="s">
        <v>3532</v>
      </c>
      <c s="36" t="s">
        <v>139</v>
      </c>
      <c s="37">
        <v>2</v>
      </c>
      <c s="36">
        <v>0</v>
      </c>
      <c s="36">
        <f>ROUND(G51*H51,6)</f>
      </c>
      <c r="L51" s="38">
        <v>0</v>
      </c>
      <c s="32">
        <f>ROUND(ROUND(L51,2)*ROUND(G51,3),2)</f>
      </c>
      <c s="36" t="s">
        <v>61</v>
      </c>
      <c>
        <f>(M51*21)/100</f>
      </c>
      <c t="s">
        <v>28</v>
      </c>
    </row>
    <row r="52" spans="1:5" ht="25.5">
      <c r="A52" s="35" t="s">
        <v>56</v>
      </c>
      <c r="E52" s="39" t="s">
        <v>3532</v>
      </c>
    </row>
    <row r="53" spans="1:5" ht="12.75">
      <c r="A53" s="35" t="s">
        <v>57</v>
      </c>
      <c r="E53" s="40" t="s">
        <v>5</v>
      </c>
    </row>
    <row r="54" spans="1:5" ht="12.75">
      <c r="A54" t="s">
        <v>58</v>
      </c>
      <c r="E54" s="39" t="s">
        <v>5</v>
      </c>
    </row>
    <row r="55" spans="1:16" ht="25.5">
      <c r="A55" t="s">
        <v>50</v>
      </c>
      <c s="34" t="s">
        <v>90</v>
      </c>
      <c s="34" t="s">
        <v>3533</v>
      </c>
      <c s="35" t="s">
        <v>5</v>
      </c>
      <c s="6" t="s">
        <v>3534</v>
      </c>
      <c s="36" t="s">
        <v>139</v>
      </c>
      <c s="37">
        <v>2</v>
      </c>
      <c s="36">
        <v>0</v>
      </c>
      <c s="36">
        <f>ROUND(G55*H55,6)</f>
      </c>
      <c r="L55" s="38">
        <v>0</v>
      </c>
      <c s="32">
        <f>ROUND(ROUND(L55,2)*ROUND(G55,3),2)</f>
      </c>
      <c s="36" t="s">
        <v>61</v>
      </c>
      <c>
        <f>(M55*21)/100</f>
      </c>
      <c t="s">
        <v>28</v>
      </c>
    </row>
    <row r="56" spans="1:5" ht="114.75">
      <c r="A56" s="35" t="s">
        <v>56</v>
      </c>
      <c r="E56" s="39" t="s">
        <v>3535</v>
      </c>
    </row>
    <row r="57" spans="1:5" ht="12.75">
      <c r="A57" s="35" t="s">
        <v>57</v>
      </c>
      <c r="E57" s="40" t="s">
        <v>5</v>
      </c>
    </row>
    <row r="58" spans="1:5" ht="12.75">
      <c r="A58" t="s">
        <v>58</v>
      </c>
      <c r="E58" s="39" t="s">
        <v>5</v>
      </c>
    </row>
    <row r="59" spans="1:16" ht="25.5">
      <c r="A59" t="s">
        <v>50</v>
      </c>
      <c s="34" t="s">
        <v>93</v>
      </c>
      <c s="34" t="s">
        <v>3536</v>
      </c>
      <c s="35" t="s">
        <v>5</v>
      </c>
      <c s="6" t="s">
        <v>3537</v>
      </c>
      <c s="36" t="s">
        <v>139</v>
      </c>
      <c s="37">
        <v>3</v>
      </c>
      <c s="36">
        <v>0</v>
      </c>
      <c s="36">
        <f>ROUND(G59*H59,6)</f>
      </c>
      <c r="L59" s="38">
        <v>0</v>
      </c>
      <c s="32">
        <f>ROUND(ROUND(L59,2)*ROUND(G59,3),2)</f>
      </c>
      <c s="36" t="s">
        <v>61</v>
      </c>
      <c>
        <f>(M59*21)/100</f>
      </c>
      <c t="s">
        <v>28</v>
      </c>
    </row>
    <row r="60" spans="1:5" ht="25.5">
      <c r="A60" s="35" t="s">
        <v>56</v>
      </c>
      <c r="E60" s="39" t="s">
        <v>3537</v>
      </c>
    </row>
    <row r="61" spans="1:5" ht="12.75">
      <c r="A61" s="35" t="s">
        <v>57</v>
      </c>
      <c r="E61" s="40" t="s">
        <v>5</v>
      </c>
    </row>
    <row r="62" spans="1:5" ht="12.75">
      <c r="A62" t="s">
        <v>58</v>
      </c>
      <c r="E62" s="39" t="s">
        <v>5</v>
      </c>
    </row>
    <row r="63" spans="1:16" ht="38.25">
      <c r="A63" t="s">
        <v>50</v>
      </c>
      <c s="34" t="s">
        <v>96</v>
      </c>
      <c s="34" t="s">
        <v>3538</v>
      </c>
      <c s="35" t="s">
        <v>5</v>
      </c>
      <c s="6" t="s">
        <v>3539</v>
      </c>
      <c s="36" t="s">
        <v>139</v>
      </c>
      <c s="37">
        <v>1</v>
      </c>
      <c s="36">
        <v>0</v>
      </c>
      <c s="36">
        <f>ROUND(G63*H63,6)</f>
      </c>
      <c r="L63" s="38">
        <v>0</v>
      </c>
      <c s="32">
        <f>ROUND(ROUND(L63,2)*ROUND(G63,3),2)</f>
      </c>
      <c s="36" t="s">
        <v>61</v>
      </c>
      <c>
        <f>(M63*21)/100</f>
      </c>
      <c t="s">
        <v>28</v>
      </c>
    </row>
    <row r="64" spans="1:5" ht="63.75">
      <c r="A64" s="35" t="s">
        <v>56</v>
      </c>
      <c r="E64" s="39" t="s">
        <v>3540</v>
      </c>
    </row>
    <row r="65" spans="1:5" ht="12.75">
      <c r="A65" s="35" t="s">
        <v>57</v>
      </c>
      <c r="E65" s="40" t="s">
        <v>5</v>
      </c>
    </row>
    <row r="66" spans="1:5" ht="12.75">
      <c r="A66" t="s">
        <v>58</v>
      </c>
      <c r="E66" s="39" t="s">
        <v>5</v>
      </c>
    </row>
    <row r="67" spans="1:16" ht="25.5">
      <c r="A67" t="s">
        <v>50</v>
      </c>
      <c s="34" t="s">
        <v>99</v>
      </c>
      <c s="34" t="s">
        <v>3541</v>
      </c>
      <c s="35" t="s">
        <v>5</v>
      </c>
      <c s="6" t="s">
        <v>3542</v>
      </c>
      <c s="36" t="s">
        <v>139</v>
      </c>
      <c s="37">
        <v>1</v>
      </c>
      <c s="36">
        <v>0</v>
      </c>
      <c s="36">
        <f>ROUND(G67*H67,6)</f>
      </c>
      <c r="L67" s="38">
        <v>0</v>
      </c>
      <c s="32">
        <f>ROUND(ROUND(L67,2)*ROUND(G67,3),2)</f>
      </c>
      <c s="36" t="s">
        <v>61</v>
      </c>
      <c>
        <f>(M67*21)/100</f>
      </c>
      <c t="s">
        <v>28</v>
      </c>
    </row>
    <row r="68" spans="1:5" ht="25.5">
      <c r="A68" s="35" t="s">
        <v>56</v>
      </c>
      <c r="E68" s="39" t="s">
        <v>3542</v>
      </c>
    </row>
    <row r="69" spans="1:5" ht="12.75">
      <c r="A69" s="35" t="s">
        <v>57</v>
      </c>
      <c r="E69" s="40" t="s">
        <v>5</v>
      </c>
    </row>
    <row r="70" spans="1:5" ht="12.75">
      <c r="A70" t="s">
        <v>58</v>
      </c>
      <c r="E70" s="39" t="s">
        <v>5</v>
      </c>
    </row>
    <row r="71" spans="1:16" ht="12.75">
      <c r="A71" t="s">
        <v>50</v>
      </c>
      <c s="34" t="s">
        <v>102</v>
      </c>
      <c s="34" t="s">
        <v>3543</v>
      </c>
      <c s="35" t="s">
        <v>5</v>
      </c>
      <c s="6" t="s">
        <v>3544</v>
      </c>
      <c s="36" t="s">
        <v>437</v>
      </c>
      <c s="37">
        <v>2</v>
      </c>
      <c s="36">
        <v>0</v>
      </c>
      <c s="36">
        <f>ROUND(G71*H71,6)</f>
      </c>
      <c r="L71" s="38">
        <v>0</v>
      </c>
      <c s="32">
        <f>ROUND(ROUND(L71,2)*ROUND(G71,3),2)</f>
      </c>
      <c s="36" t="s">
        <v>61</v>
      </c>
      <c>
        <f>(M71*21)/100</f>
      </c>
      <c t="s">
        <v>28</v>
      </c>
    </row>
    <row r="72" spans="1:5" ht="12.75">
      <c r="A72" s="35" t="s">
        <v>56</v>
      </c>
      <c r="E72" s="39" t="s">
        <v>3544</v>
      </c>
    </row>
    <row r="73" spans="1:5" ht="12.75">
      <c r="A73" s="35" t="s">
        <v>57</v>
      </c>
      <c r="E73" s="40" t="s">
        <v>5</v>
      </c>
    </row>
    <row r="74" spans="1:5" ht="12.75">
      <c r="A74" t="s">
        <v>58</v>
      </c>
      <c r="E74" s="39" t="s">
        <v>5</v>
      </c>
    </row>
    <row r="75" spans="1:16" ht="38.25">
      <c r="A75" t="s">
        <v>50</v>
      </c>
      <c s="34" t="s">
        <v>105</v>
      </c>
      <c s="34" t="s">
        <v>3545</v>
      </c>
      <c s="35" t="s">
        <v>5</v>
      </c>
      <c s="6" t="s">
        <v>3546</v>
      </c>
      <c s="36" t="s">
        <v>139</v>
      </c>
      <c s="37">
        <v>1</v>
      </c>
      <c s="36">
        <v>0</v>
      </c>
      <c s="36">
        <f>ROUND(G75*H75,6)</f>
      </c>
      <c r="L75" s="38">
        <v>0</v>
      </c>
      <c s="32">
        <f>ROUND(ROUND(L75,2)*ROUND(G75,3),2)</f>
      </c>
      <c s="36" t="s">
        <v>61</v>
      </c>
      <c>
        <f>(M75*21)/100</f>
      </c>
      <c t="s">
        <v>28</v>
      </c>
    </row>
    <row r="76" spans="1:5" ht="38.25">
      <c r="A76" s="35" t="s">
        <v>56</v>
      </c>
      <c r="E76" s="39" t="s">
        <v>3547</v>
      </c>
    </row>
    <row r="77" spans="1:5" ht="12.75">
      <c r="A77" s="35" t="s">
        <v>57</v>
      </c>
      <c r="E77" s="40" t="s">
        <v>5</v>
      </c>
    </row>
    <row r="78" spans="1:5" ht="12.75">
      <c r="A78" t="s">
        <v>58</v>
      </c>
      <c r="E78" s="39" t="s">
        <v>5</v>
      </c>
    </row>
    <row r="79" spans="1:16" ht="25.5">
      <c r="A79" t="s">
        <v>50</v>
      </c>
      <c s="34" t="s">
        <v>108</v>
      </c>
      <c s="34" t="s">
        <v>3548</v>
      </c>
      <c s="35" t="s">
        <v>5</v>
      </c>
      <c s="6" t="s">
        <v>3549</v>
      </c>
      <c s="36" t="s">
        <v>139</v>
      </c>
      <c s="37">
        <v>1</v>
      </c>
      <c s="36">
        <v>0</v>
      </c>
      <c s="36">
        <f>ROUND(G79*H79,6)</f>
      </c>
      <c r="L79" s="38">
        <v>0</v>
      </c>
      <c s="32">
        <f>ROUND(ROUND(L79,2)*ROUND(G79,3),2)</f>
      </c>
      <c s="36" t="s">
        <v>61</v>
      </c>
      <c>
        <f>(M79*21)/100</f>
      </c>
      <c t="s">
        <v>28</v>
      </c>
    </row>
    <row r="80" spans="1:5" ht="25.5">
      <c r="A80" s="35" t="s">
        <v>56</v>
      </c>
      <c r="E80" s="39" t="s">
        <v>3549</v>
      </c>
    </row>
    <row r="81" spans="1:5" ht="12.75">
      <c r="A81" s="35" t="s">
        <v>57</v>
      </c>
      <c r="E81" s="40" t="s">
        <v>5</v>
      </c>
    </row>
    <row r="82" spans="1:5" ht="12.75">
      <c r="A82" t="s">
        <v>58</v>
      </c>
      <c r="E82" s="39" t="s">
        <v>5</v>
      </c>
    </row>
    <row r="83" spans="1:16" ht="12.75">
      <c r="A83" t="s">
        <v>50</v>
      </c>
      <c s="34" t="s">
        <v>203</v>
      </c>
      <c s="34" t="s">
        <v>3550</v>
      </c>
      <c s="35" t="s">
        <v>5</v>
      </c>
      <c s="6" t="s">
        <v>3551</v>
      </c>
      <c s="36" t="s">
        <v>139</v>
      </c>
      <c s="37">
        <v>2</v>
      </c>
      <c s="36">
        <v>0</v>
      </c>
      <c s="36">
        <f>ROUND(G83*H83,6)</f>
      </c>
      <c r="L83" s="38">
        <v>0</v>
      </c>
      <c s="32">
        <f>ROUND(ROUND(L83,2)*ROUND(G83,3),2)</f>
      </c>
      <c s="36" t="s">
        <v>61</v>
      </c>
      <c>
        <f>(M83*21)/100</f>
      </c>
      <c t="s">
        <v>28</v>
      </c>
    </row>
    <row r="84" spans="1:5" ht="12.75">
      <c r="A84" s="35" t="s">
        <v>56</v>
      </c>
      <c r="E84" s="39" t="s">
        <v>3551</v>
      </c>
    </row>
    <row r="85" spans="1:5" ht="12.75">
      <c r="A85" s="35" t="s">
        <v>57</v>
      </c>
      <c r="E85" s="40" t="s">
        <v>5</v>
      </c>
    </row>
    <row r="86" spans="1:5" ht="12.75">
      <c r="A86" t="s">
        <v>58</v>
      </c>
      <c r="E86" s="39" t="s">
        <v>5</v>
      </c>
    </row>
    <row r="87" spans="1:16" ht="25.5">
      <c r="A87" t="s">
        <v>50</v>
      </c>
      <c s="34" t="s">
        <v>206</v>
      </c>
      <c s="34" t="s">
        <v>3552</v>
      </c>
      <c s="35" t="s">
        <v>5</v>
      </c>
      <c s="6" t="s">
        <v>3553</v>
      </c>
      <c s="36" t="s">
        <v>139</v>
      </c>
      <c s="37">
        <v>1</v>
      </c>
      <c s="36">
        <v>0</v>
      </c>
      <c s="36">
        <f>ROUND(G87*H87,6)</f>
      </c>
      <c r="L87" s="38">
        <v>0</v>
      </c>
      <c s="32">
        <f>ROUND(ROUND(L87,2)*ROUND(G87,3),2)</f>
      </c>
      <c s="36" t="s">
        <v>61</v>
      </c>
      <c>
        <f>(M87*21)/100</f>
      </c>
      <c t="s">
        <v>28</v>
      </c>
    </row>
    <row r="88" spans="1:5" ht="25.5">
      <c r="A88" s="35" t="s">
        <v>56</v>
      </c>
      <c r="E88" s="39" t="s">
        <v>3553</v>
      </c>
    </row>
    <row r="89" spans="1:5" ht="12.75">
      <c r="A89" s="35" t="s">
        <v>57</v>
      </c>
      <c r="E89" s="40" t="s">
        <v>5</v>
      </c>
    </row>
    <row r="90" spans="1:5" ht="12.75">
      <c r="A90" t="s">
        <v>58</v>
      </c>
      <c r="E90" s="39" t="s">
        <v>5</v>
      </c>
    </row>
    <row r="91" spans="1:16" ht="25.5">
      <c r="A91" t="s">
        <v>50</v>
      </c>
      <c s="34" t="s">
        <v>209</v>
      </c>
      <c s="34" t="s">
        <v>3554</v>
      </c>
      <c s="35" t="s">
        <v>5</v>
      </c>
      <c s="6" t="s">
        <v>3555</v>
      </c>
      <c s="36" t="s">
        <v>139</v>
      </c>
      <c s="37">
        <v>1</v>
      </c>
      <c s="36">
        <v>0</v>
      </c>
      <c s="36">
        <f>ROUND(G91*H91,6)</f>
      </c>
      <c r="L91" s="38">
        <v>0</v>
      </c>
      <c s="32">
        <f>ROUND(ROUND(L91,2)*ROUND(G91,3),2)</f>
      </c>
      <c s="36" t="s">
        <v>61</v>
      </c>
      <c>
        <f>(M91*21)/100</f>
      </c>
      <c t="s">
        <v>28</v>
      </c>
    </row>
    <row r="92" spans="1:5" ht="25.5">
      <c r="A92" s="35" t="s">
        <v>56</v>
      </c>
      <c r="E92" s="39" t="s">
        <v>3555</v>
      </c>
    </row>
    <row r="93" spans="1:5" ht="12.75">
      <c r="A93" s="35" t="s">
        <v>57</v>
      </c>
      <c r="E93" s="40" t="s">
        <v>5</v>
      </c>
    </row>
    <row r="94" spans="1:5" ht="12.75">
      <c r="A94" t="s">
        <v>58</v>
      </c>
      <c r="E94" s="39" t="s">
        <v>5</v>
      </c>
    </row>
    <row r="95" spans="1:16" ht="12.75">
      <c r="A95" t="s">
        <v>50</v>
      </c>
      <c s="34" t="s">
        <v>211</v>
      </c>
      <c s="34" t="s">
        <v>3556</v>
      </c>
      <c s="35" t="s">
        <v>5</v>
      </c>
      <c s="6" t="s">
        <v>3557</v>
      </c>
      <c s="36" t="s">
        <v>437</v>
      </c>
      <c s="37">
        <v>1</v>
      </c>
      <c s="36">
        <v>0</v>
      </c>
      <c s="36">
        <f>ROUND(G95*H95,6)</f>
      </c>
      <c r="L95" s="38">
        <v>0</v>
      </c>
      <c s="32">
        <f>ROUND(ROUND(L95,2)*ROUND(G95,3),2)</f>
      </c>
      <c s="36" t="s">
        <v>61</v>
      </c>
      <c>
        <f>(M95*21)/100</f>
      </c>
      <c t="s">
        <v>28</v>
      </c>
    </row>
    <row r="96" spans="1:5" ht="12.75">
      <c r="A96" s="35" t="s">
        <v>56</v>
      </c>
      <c r="E96" s="39" t="s">
        <v>3557</v>
      </c>
    </row>
    <row r="97" spans="1:5" ht="12.75">
      <c r="A97" s="35" t="s">
        <v>57</v>
      </c>
      <c r="E97" s="40" t="s">
        <v>5</v>
      </c>
    </row>
    <row r="98" spans="1:5" ht="12.75">
      <c r="A98" t="s">
        <v>58</v>
      </c>
      <c r="E98" s="39" t="s">
        <v>5</v>
      </c>
    </row>
    <row r="99" spans="1:16" ht="12.75">
      <c r="A99" t="s">
        <v>50</v>
      </c>
      <c s="34" t="s">
        <v>214</v>
      </c>
      <c s="34" t="s">
        <v>3558</v>
      </c>
      <c s="35" t="s">
        <v>5</v>
      </c>
      <c s="6" t="s">
        <v>3559</v>
      </c>
      <c s="36" t="s">
        <v>437</v>
      </c>
      <c s="37">
        <v>1</v>
      </c>
      <c s="36">
        <v>0</v>
      </c>
      <c s="36">
        <f>ROUND(G99*H99,6)</f>
      </c>
      <c r="L99" s="38">
        <v>0</v>
      </c>
      <c s="32">
        <f>ROUND(ROUND(L99,2)*ROUND(G99,3),2)</f>
      </c>
      <c s="36" t="s">
        <v>61</v>
      </c>
      <c>
        <f>(M99*21)/100</f>
      </c>
      <c t="s">
        <v>28</v>
      </c>
    </row>
    <row r="100" spans="1:5" ht="12.75">
      <c r="A100" s="35" t="s">
        <v>56</v>
      </c>
      <c r="E100" s="39" t="s">
        <v>3559</v>
      </c>
    </row>
    <row r="101" spans="1:5" ht="12.75">
      <c r="A101" s="35" t="s">
        <v>57</v>
      </c>
      <c r="E101" s="40" t="s">
        <v>5</v>
      </c>
    </row>
    <row r="102" spans="1:5" ht="12.75">
      <c r="A102" t="s">
        <v>58</v>
      </c>
      <c r="E102" s="39" t="s">
        <v>5</v>
      </c>
    </row>
    <row r="103" spans="1:16" ht="12.75">
      <c r="A103" t="s">
        <v>50</v>
      </c>
      <c s="34" t="s">
        <v>217</v>
      </c>
      <c s="34" t="s">
        <v>3560</v>
      </c>
      <c s="35" t="s">
        <v>5</v>
      </c>
      <c s="6" t="s">
        <v>3561</v>
      </c>
      <c s="36" t="s">
        <v>48</v>
      </c>
      <c s="37">
        <v>3</v>
      </c>
      <c s="36">
        <v>0</v>
      </c>
      <c s="36">
        <f>ROUND(G103*H103,6)</f>
      </c>
      <c r="L103" s="38">
        <v>0</v>
      </c>
      <c s="32">
        <f>ROUND(ROUND(L103,2)*ROUND(G103,3),2)</f>
      </c>
      <c s="36" t="s">
        <v>61</v>
      </c>
      <c>
        <f>(M103*21)/100</f>
      </c>
      <c t="s">
        <v>28</v>
      </c>
    </row>
    <row r="104" spans="1:5" ht="12.75">
      <c r="A104" s="35" t="s">
        <v>56</v>
      </c>
      <c r="E104" s="39" t="s">
        <v>3561</v>
      </c>
    </row>
    <row r="105" spans="1:5" ht="12.75">
      <c r="A105" s="35" t="s">
        <v>57</v>
      </c>
      <c r="E105" s="40" t="s">
        <v>5</v>
      </c>
    </row>
    <row r="106" spans="1:5" ht="12.75">
      <c r="A106" t="s">
        <v>58</v>
      </c>
      <c r="E106" s="39" t="s">
        <v>5</v>
      </c>
    </row>
    <row r="107" spans="1:16" ht="12.75">
      <c r="A107" t="s">
        <v>50</v>
      </c>
      <c s="34" t="s">
        <v>220</v>
      </c>
      <c s="34" t="s">
        <v>3562</v>
      </c>
      <c s="35" t="s">
        <v>5</v>
      </c>
      <c s="6" t="s">
        <v>3563</v>
      </c>
      <c s="36" t="s">
        <v>139</v>
      </c>
      <c s="37">
        <v>2</v>
      </c>
      <c s="36">
        <v>0</v>
      </c>
      <c s="36">
        <f>ROUND(G107*H107,6)</f>
      </c>
      <c r="L107" s="38">
        <v>0</v>
      </c>
      <c s="32">
        <f>ROUND(ROUND(L107,2)*ROUND(G107,3),2)</f>
      </c>
      <c s="36" t="s">
        <v>61</v>
      </c>
      <c>
        <f>(M107*21)/100</f>
      </c>
      <c t="s">
        <v>28</v>
      </c>
    </row>
    <row r="108" spans="1:5" ht="12.75">
      <c r="A108" s="35" t="s">
        <v>56</v>
      </c>
      <c r="E108" s="39" t="s">
        <v>3563</v>
      </c>
    </row>
    <row r="109" spans="1:5" ht="12.75">
      <c r="A109" s="35" t="s">
        <v>57</v>
      </c>
      <c r="E109" s="40" t="s">
        <v>5</v>
      </c>
    </row>
    <row r="110" spans="1:5" ht="12.75">
      <c r="A110" t="s">
        <v>58</v>
      </c>
      <c r="E110" s="39" t="s">
        <v>5</v>
      </c>
    </row>
    <row r="111" spans="1:16" ht="12.75">
      <c r="A111" t="s">
        <v>50</v>
      </c>
      <c s="34" t="s">
        <v>223</v>
      </c>
      <c s="34" t="s">
        <v>3564</v>
      </c>
      <c s="35" t="s">
        <v>5</v>
      </c>
      <c s="6" t="s">
        <v>3565</v>
      </c>
      <c s="36" t="s">
        <v>139</v>
      </c>
      <c s="37">
        <v>1</v>
      </c>
      <c s="36">
        <v>0</v>
      </c>
      <c s="36">
        <f>ROUND(G111*H111,6)</f>
      </c>
      <c r="L111" s="38">
        <v>0</v>
      </c>
      <c s="32">
        <f>ROUND(ROUND(L111,2)*ROUND(G111,3),2)</f>
      </c>
      <c s="36" t="s">
        <v>61</v>
      </c>
      <c>
        <f>(M111*21)/100</f>
      </c>
      <c t="s">
        <v>28</v>
      </c>
    </row>
    <row r="112" spans="1:5" ht="12.75">
      <c r="A112" s="35" t="s">
        <v>56</v>
      </c>
      <c r="E112" s="39" t="s">
        <v>3565</v>
      </c>
    </row>
    <row r="113" spans="1:5" ht="12.75">
      <c r="A113" s="35" t="s">
        <v>57</v>
      </c>
      <c r="E113" s="40" t="s">
        <v>5</v>
      </c>
    </row>
    <row r="114" spans="1:5" ht="12.75">
      <c r="A114" t="s">
        <v>58</v>
      </c>
      <c r="E114" s="39" t="s">
        <v>5</v>
      </c>
    </row>
    <row r="115" spans="1:16" ht="12.75">
      <c r="A115" t="s">
        <v>50</v>
      </c>
      <c s="34" t="s">
        <v>226</v>
      </c>
      <c s="34" t="s">
        <v>3566</v>
      </c>
      <c s="35" t="s">
        <v>5</v>
      </c>
      <c s="6" t="s">
        <v>3567</v>
      </c>
      <c s="36" t="s">
        <v>139</v>
      </c>
      <c s="37">
        <v>1</v>
      </c>
      <c s="36">
        <v>0</v>
      </c>
      <c s="36">
        <f>ROUND(G115*H115,6)</f>
      </c>
      <c r="L115" s="38">
        <v>0</v>
      </c>
      <c s="32">
        <f>ROUND(ROUND(L115,2)*ROUND(G115,3),2)</f>
      </c>
      <c s="36" t="s">
        <v>61</v>
      </c>
      <c>
        <f>(M115*21)/100</f>
      </c>
      <c t="s">
        <v>28</v>
      </c>
    </row>
    <row r="116" spans="1:5" ht="12.75">
      <c r="A116" s="35" t="s">
        <v>56</v>
      </c>
      <c r="E116" s="39" t="s">
        <v>3567</v>
      </c>
    </row>
    <row r="117" spans="1:5" ht="12.75">
      <c r="A117" s="35" t="s">
        <v>57</v>
      </c>
      <c r="E117" s="40" t="s">
        <v>5</v>
      </c>
    </row>
    <row r="118" spans="1:5" ht="12.75">
      <c r="A118" t="s">
        <v>58</v>
      </c>
      <c r="E118" s="39" t="s">
        <v>5</v>
      </c>
    </row>
    <row r="119" spans="1:16" ht="12.75">
      <c r="A119" t="s">
        <v>50</v>
      </c>
      <c s="34" t="s">
        <v>229</v>
      </c>
      <c s="34" t="s">
        <v>3568</v>
      </c>
      <c s="35" t="s">
        <v>5</v>
      </c>
      <c s="6" t="s">
        <v>3569</v>
      </c>
      <c s="36" t="s">
        <v>139</v>
      </c>
      <c s="37">
        <v>14</v>
      </c>
      <c s="36">
        <v>0</v>
      </c>
      <c s="36">
        <f>ROUND(G119*H119,6)</f>
      </c>
      <c r="L119" s="38">
        <v>0</v>
      </c>
      <c s="32">
        <f>ROUND(ROUND(L119,2)*ROUND(G119,3),2)</f>
      </c>
      <c s="36" t="s">
        <v>61</v>
      </c>
      <c>
        <f>(M119*21)/100</f>
      </c>
      <c t="s">
        <v>28</v>
      </c>
    </row>
    <row r="120" spans="1:5" ht="12.75">
      <c r="A120" s="35" t="s">
        <v>56</v>
      </c>
      <c r="E120" s="39" t="s">
        <v>3569</v>
      </c>
    </row>
    <row r="121" spans="1:5" ht="12.75">
      <c r="A121" s="35" t="s">
        <v>57</v>
      </c>
      <c r="E121" s="40" t="s">
        <v>5</v>
      </c>
    </row>
    <row r="122" spans="1:5" ht="12.75">
      <c r="A122" t="s">
        <v>58</v>
      </c>
      <c r="E122" s="39" t="s">
        <v>5</v>
      </c>
    </row>
    <row r="123" spans="1:16" ht="12.75">
      <c r="A123" t="s">
        <v>50</v>
      </c>
      <c s="34" t="s">
        <v>233</v>
      </c>
      <c s="34" t="s">
        <v>3570</v>
      </c>
      <c s="35" t="s">
        <v>5</v>
      </c>
      <c s="6" t="s">
        <v>3571</v>
      </c>
      <c s="36" t="s">
        <v>139</v>
      </c>
      <c s="37">
        <v>1</v>
      </c>
      <c s="36">
        <v>0</v>
      </c>
      <c s="36">
        <f>ROUND(G123*H123,6)</f>
      </c>
      <c r="L123" s="38">
        <v>0</v>
      </c>
      <c s="32">
        <f>ROUND(ROUND(L123,2)*ROUND(G123,3),2)</f>
      </c>
      <c s="36" t="s">
        <v>61</v>
      </c>
      <c>
        <f>(M123*21)/100</f>
      </c>
      <c t="s">
        <v>28</v>
      </c>
    </row>
    <row r="124" spans="1:5" ht="12.75">
      <c r="A124" s="35" t="s">
        <v>56</v>
      </c>
      <c r="E124" s="39" t="s">
        <v>3571</v>
      </c>
    </row>
    <row r="125" spans="1:5" ht="12.75">
      <c r="A125" s="35" t="s">
        <v>57</v>
      </c>
      <c r="E125" s="40" t="s">
        <v>5</v>
      </c>
    </row>
    <row r="126" spans="1:5" ht="12.75">
      <c r="A126" t="s">
        <v>58</v>
      </c>
      <c r="E126" s="39" t="s">
        <v>5</v>
      </c>
    </row>
    <row r="127" spans="1:16" ht="12.75">
      <c r="A127" t="s">
        <v>50</v>
      </c>
      <c s="34" t="s">
        <v>237</v>
      </c>
      <c s="34" t="s">
        <v>3572</v>
      </c>
      <c s="35" t="s">
        <v>5</v>
      </c>
      <c s="6" t="s">
        <v>3573</v>
      </c>
      <c s="36" t="s">
        <v>139</v>
      </c>
      <c s="37">
        <v>1</v>
      </c>
      <c s="36">
        <v>0</v>
      </c>
      <c s="36">
        <f>ROUND(G127*H127,6)</f>
      </c>
      <c r="L127" s="38">
        <v>0</v>
      </c>
      <c s="32">
        <f>ROUND(ROUND(L127,2)*ROUND(G127,3),2)</f>
      </c>
      <c s="36" t="s">
        <v>61</v>
      </c>
      <c>
        <f>(M127*21)/100</f>
      </c>
      <c t="s">
        <v>28</v>
      </c>
    </row>
    <row r="128" spans="1:5" ht="12.75">
      <c r="A128" s="35" t="s">
        <v>56</v>
      </c>
      <c r="E128" s="39" t="s">
        <v>3573</v>
      </c>
    </row>
    <row r="129" spans="1:5" ht="12.75">
      <c r="A129" s="35" t="s">
        <v>57</v>
      </c>
      <c r="E129" s="40" t="s">
        <v>5</v>
      </c>
    </row>
    <row r="130" spans="1:5" ht="12.75">
      <c r="A130" t="s">
        <v>58</v>
      </c>
      <c r="E130" s="39" t="s">
        <v>5</v>
      </c>
    </row>
    <row r="131" spans="1:16" ht="12.75">
      <c r="A131" t="s">
        <v>50</v>
      </c>
      <c s="34" t="s">
        <v>240</v>
      </c>
      <c s="34" t="s">
        <v>3574</v>
      </c>
      <c s="35" t="s">
        <v>5</v>
      </c>
      <c s="6" t="s">
        <v>3575</v>
      </c>
      <c s="36" t="s">
        <v>437</v>
      </c>
      <c s="37">
        <v>1</v>
      </c>
      <c s="36">
        <v>0</v>
      </c>
      <c s="36">
        <f>ROUND(G131*H131,6)</f>
      </c>
      <c r="L131" s="38">
        <v>0</v>
      </c>
      <c s="32">
        <f>ROUND(ROUND(L131,2)*ROUND(G131,3),2)</f>
      </c>
      <c s="36" t="s">
        <v>61</v>
      </c>
      <c>
        <f>(M131*21)/100</f>
      </c>
      <c t="s">
        <v>28</v>
      </c>
    </row>
    <row r="132" spans="1:5" ht="12.75">
      <c r="A132" s="35" t="s">
        <v>56</v>
      </c>
      <c r="E132" s="39" t="s">
        <v>3575</v>
      </c>
    </row>
    <row r="133" spans="1:5" ht="12.75">
      <c r="A133" s="35" t="s">
        <v>57</v>
      </c>
      <c r="E133" s="40" t="s">
        <v>5</v>
      </c>
    </row>
    <row r="134" spans="1:5" ht="12.75">
      <c r="A134" t="s">
        <v>58</v>
      </c>
      <c r="E134" s="39" t="s">
        <v>5</v>
      </c>
    </row>
    <row r="135" spans="1:16" ht="12.75">
      <c r="A135" t="s">
        <v>50</v>
      </c>
      <c s="34" t="s">
        <v>244</v>
      </c>
      <c s="34" t="s">
        <v>3576</v>
      </c>
      <c s="35" t="s">
        <v>5</v>
      </c>
      <c s="6" t="s">
        <v>3577</v>
      </c>
      <c s="36" t="s">
        <v>437</v>
      </c>
      <c s="37">
        <v>1</v>
      </c>
      <c s="36">
        <v>0</v>
      </c>
      <c s="36">
        <f>ROUND(G135*H135,6)</f>
      </c>
      <c r="L135" s="38">
        <v>0</v>
      </c>
      <c s="32">
        <f>ROUND(ROUND(L135,2)*ROUND(G135,3),2)</f>
      </c>
      <c s="36" t="s">
        <v>61</v>
      </c>
      <c>
        <f>(M135*21)/100</f>
      </c>
      <c t="s">
        <v>28</v>
      </c>
    </row>
    <row r="136" spans="1:5" ht="12.75">
      <c r="A136" s="35" t="s">
        <v>56</v>
      </c>
      <c r="E136" s="39" t="s">
        <v>3577</v>
      </c>
    </row>
    <row r="137" spans="1:5" ht="12.75">
      <c r="A137" s="35" t="s">
        <v>57</v>
      </c>
      <c r="E137" s="40" t="s">
        <v>5</v>
      </c>
    </row>
    <row r="138" spans="1:5" ht="12.75">
      <c r="A138" t="s">
        <v>58</v>
      </c>
      <c r="E138" s="39" t="s">
        <v>5</v>
      </c>
    </row>
    <row r="139" spans="1:16" ht="12.75">
      <c r="A139" t="s">
        <v>50</v>
      </c>
      <c s="34" t="s">
        <v>247</v>
      </c>
      <c s="34" t="s">
        <v>3578</v>
      </c>
      <c s="35" t="s">
        <v>5</v>
      </c>
      <c s="6" t="s">
        <v>3579</v>
      </c>
      <c s="36" t="s">
        <v>437</v>
      </c>
      <c s="37">
        <v>1</v>
      </c>
      <c s="36">
        <v>0</v>
      </c>
      <c s="36">
        <f>ROUND(G139*H139,6)</f>
      </c>
      <c r="L139" s="38">
        <v>0</v>
      </c>
      <c s="32">
        <f>ROUND(ROUND(L139,2)*ROUND(G139,3),2)</f>
      </c>
      <c s="36" t="s">
        <v>61</v>
      </c>
      <c>
        <f>(M139*21)/100</f>
      </c>
      <c t="s">
        <v>28</v>
      </c>
    </row>
    <row r="140" spans="1:5" ht="12.75">
      <c r="A140" s="35" t="s">
        <v>56</v>
      </c>
      <c r="E140" s="39" t="s">
        <v>3579</v>
      </c>
    </row>
    <row r="141" spans="1:5" ht="12.75">
      <c r="A141" s="35" t="s">
        <v>57</v>
      </c>
      <c r="E141" s="40" t="s">
        <v>5</v>
      </c>
    </row>
    <row r="142" spans="1:5" ht="12.75">
      <c r="A142" t="s">
        <v>58</v>
      </c>
      <c r="E142" s="39" t="s">
        <v>5</v>
      </c>
    </row>
    <row r="143" spans="1:16" ht="25.5">
      <c r="A143" t="s">
        <v>50</v>
      </c>
      <c s="34" t="s">
        <v>250</v>
      </c>
      <c s="34" t="s">
        <v>3580</v>
      </c>
      <c s="35" t="s">
        <v>5</v>
      </c>
      <c s="6" t="s">
        <v>3581</v>
      </c>
      <c s="36" t="s">
        <v>139</v>
      </c>
      <c s="37">
        <v>2</v>
      </c>
      <c s="36">
        <v>0</v>
      </c>
      <c s="36">
        <f>ROUND(G143*H143,6)</f>
      </c>
      <c r="L143" s="38">
        <v>0</v>
      </c>
      <c s="32">
        <f>ROUND(ROUND(L143,2)*ROUND(G143,3),2)</f>
      </c>
      <c s="36" t="s">
        <v>61</v>
      </c>
      <c>
        <f>(M143*21)/100</f>
      </c>
      <c t="s">
        <v>28</v>
      </c>
    </row>
    <row r="144" spans="1:5" ht="38.25">
      <c r="A144" s="35" t="s">
        <v>56</v>
      </c>
      <c r="E144" s="39" t="s">
        <v>3582</v>
      </c>
    </row>
    <row r="145" spans="1:5" ht="12.75">
      <c r="A145" s="35" t="s">
        <v>57</v>
      </c>
      <c r="E145" s="40" t="s">
        <v>5</v>
      </c>
    </row>
    <row r="146" spans="1:5" ht="12.75">
      <c r="A146" t="s">
        <v>58</v>
      </c>
      <c r="E146" s="39" t="s">
        <v>5</v>
      </c>
    </row>
    <row r="147" spans="1:16" ht="25.5">
      <c r="A147" t="s">
        <v>50</v>
      </c>
      <c s="34" t="s">
        <v>253</v>
      </c>
      <c s="34" t="s">
        <v>3583</v>
      </c>
      <c s="35" t="s">
        <v>5</v>
      </c>
      <c s="6" t="s">
        <v>3584</v>
      </c>
      <c s="36" t="s">
        <v>139</v>
      </c>
      <c s="37">
        <v>2</v>
      </c>
      <c s="36">
        <v>0</v>
      </c>
      <c s="36">
        <f>ROUND(G147*H147,6)</f>
      </c>
      <c r="L147" s="38">
        <v>0</v>
      </c>
      <c s="32">
        <f>ROUND(ROUND(L147,2)*ROUND(G147,3),2)</f>
      </c>
      <c s="36" t="s">
        <v>61</v>
      </c>
      <c>
        <f>(M147*21)/100</f>
      </c>
      <c t="s">
        <v>28</v>
      </c>
    </row>
    <row r="148" spans="1:5" ht="25.5">
      <c r="A148" s="35" t="s">
        <v>56</v>
      </c>
      <c r="E148" s="39" t="s">
        <v>3584</v>
      </c>
    </row>
    <row r="149" spans="1:5" ht="12.75">
      <c r="A149" s="35" t="s">
        <v>57</v>
      </c>
      <c r="E149" s="40" t="s">
        <v>5</v>
      </c>
    </row>
    <row r="150" spans="1:5" ht="12.75">
      <c r="A150" t="s">
        <v>58</v>
      </c>
      <c r="E150" s="39" t="s">
        <v>5</v>
      </c>
    </row>
    <row r="151" spans="1:16" ht="25.5">
      <c r="A151" t="s">
        <v>50</v>
      </c>
      <c s="34" t="s">
        <v>256</v>
      </c>
      <c s="34" t="s">
        <v>3585</v>
      </c>
      <c s="35" t="s">
        <v>5</v>
      </c>
      <c s="6" t="s">
        <v>3586</v>
      </c>
      <c s="36" t="s">
        <v>139</v>
      </c>
      <c s="37">
        <v>4</v>
      </c>
      <c s="36">
        <v>0</v>
      </c>
      <c s="36">
        <f>ROUND(G151*H151,6)</f>
      </c>
      <c r="L151" s="38">
        <v>0</v>
      </c>
      <c s="32">
        <f>ROUND(ROUND(L151,2)*ROUND(G151,3),2)</f>
      </c>
      <c s="36" t="s">
        <v>61</v>
      </c>
      <c>
        <f>(M151*21)/100</f>
      </c>
      <c t="s">
        <v>28</v>
      </c>
    </row>
    <row r="152" spans="1:5" ht="25.5">
      <c r="A152" s="35" t="s">
        <v>56</v>
      </c>
      <c r="E152" s="39" t="s">
        <v>3586</v>
      </c>
    </row>
    <row r="153" spans="1:5" ht="12.75">
      <c r="A153" s="35" t="s">
        <v>57</v>
      </c>
      <c r="E153" s="40" t="s">
        <v>5</v>
      </c>
    </row>
    <row r="154" spans="1:5" ht="12.75">
      <c r="A154" t="s">
        <v>58</v>
      </c>
      <c r="E154" s="39" t="s">
        <v>5</v>
      </c>
    </row>
    <row r="155" spans="1:16" ht="25.5">
      <c r="A155" t="s">
        <v>50</v>
      </c>
      <c s="34" t="s">
        <v>260</v>
      </c>
      <c s="34" t="s">
        <v>3587</v>
      </c>
      <c s="35" t="s">
        <v>5</v>
      </c>
      <c s="6" t="s">
        <v>3588</v>
      </c>
      <c s="36" t="s">
        <v>139</v>
      </c>
      <c s="37">
        <v>4</v>
      </c>
      <c s="36">
        <v>0</v>
      </c>
      <c s="36">
        <f>ROUND(G155*H155,6)</f>
      </c>
      <c r="L155" s="38">
        <v>0</v>
      </c>
      <c s="32">
        <f>ROUND(ROUND(L155,2)*ROUND(G155,3),2)</f>
      </c>
      <c s="36" t="s">
        <v>61</v>
      </c>
      <c>
        <f>(M155*21)/100</f>
      </c>
      <c t="s">
        <v>28</v>
      </c>
    </row>
    <row r="156" spans="1:5" ht="25.5">
      <c r="A156" s="35" t="s">
        <v>56</v>
      </c>
      <c r="E156" s="39" t="s">
        <v>3588</v>
      </c>
    </row>
    <row r="157" spans="1:5" ht="12.75">
      <c r="A157" s="35" t="s">
        <v>57</v>
      </c>
      <c r="E157" s="40" t="s">
        <v>5</v>
      </c>
    </row>
    <row r="158" spans="1:5" ht="12.75">
      <c r="A158" t="s">
        <v>58</v>
      </c>
      <c r="E158" s="39" t="s">
        <v>5</v>
      </c>
    </row>
    <row r="159" spans="1:16" ht="25.5">
      <c r="A159" t="s">
        <v>50</v>
      </c>
      <c s="34" t="s">
        <v>385</v>
      </c>
      <c s="34" t="s">
        <v>3589</v>
      </c>
      <c s="35" t="s">
        <v>5</v>
      </c>
      <c s="6" t="s">
        <v>3590</v>
      </c>
      <c s="36" t="s">
        <v>139</v>
      </c>
      <c s="37">
        <v>2</v>
      </c>
      <c s="36">
        <v>0</v>
      </c>
      <c s="36">
        <f>ROUND(G159*H159,6)</f>
      </c>
      <c r="L159" s="38">
        <v>0</v>
      </c>
      <c s="32">
        <f>ROUND(ROUND(L159,2)*ROUND(G159,3),2)</f>
      </c>
      <c s="36" t="s">
        <v>61</v>
      </c>
      <c>
        <f>(M159*21)/100</f>
      </c>
      <c t="s">
        <v>28</v>
      </c>
    </row>
    <row r="160" spans="1:5" ht="25.5">
      <c r="A160" s="35" t="s">
        <v>56</v>
      </c>
      <c r="E160" s="39" t="s">
        <v>3590</v>
      </c>
    </row>
    <row r="161" spans="1:5" ht="12.75">
      <c r="A161" s="35" t="s">
        <v>57</v>
      </c>
      <c r="E161" s="40" t="s">
        <v>5</v>
      </c>
    </row>
    <row r="162" spans="1:5" ht="12.75">
      <c r="A162" t="s">
        <v>58</v>
      </c>
      <c r="E162" s="39" t="s">
        <v>5</v>
      </c>
    </row>
    <row r="163" spans="1:16" ht="25.5">
      <c r="A163" t="s">
        <v>50</v>
      </c>
      <c s="34" t="s">
        <v>388</v>
      </c>
      <c s="34" t="s">
        <v>3591</v>
      </c>
      <c s="35" t="s">
        <v>5</v>
      </c>
      <c s="6" t="s">
        <v>3592</v>
      </c>
      <c s="36" t="s">
        <v>139</v>
      </c>
      <c s="37">
        <v>2</v>
      </c>
      <c s="36">
        <v>0</v>
      </c>
      <c s="36">
        <f>ROUND(G163*H163,6)</f>
      </c>
      <c r="L163" s="38">
        <v>0</v>
      </c>
      <c s="32">
        <f>ROUND(ROUND(L163,2)*ROUND(G163,3),2)</f>
      </c>
      <c s="36" t="s">
        <v>61</v>
      </c>
      <c>
        <f>(M163*21)/100</f>
      </c>
      <c t="s">
        <v>28</v>
      </c>
    </row>
    <row r="164" spans="1:5" ht="25.5">
      <c r="A164" s="35" t="s">
        <v>56</v>
      </c>
      <c r="E164" s="39" t="s">
        <v>3592</v>
      </c>
    </row>
    <row r="165" spans="1:5" ht="12.75">
      <c r="A165" s="35" t="s">
        <v>57</v>
      </c>
      <c r="E165" s="40" t="s">
        <v>5</v>
      </c>
    </row>
    <row r="166" spans="1:5" ht="12.75">
      <c r="A166" t="s">
        <v>58</v>
      </c>
      <c r="E166" s="39" t="s">
        <v>5</v>
      </c>
    </row>
    <row r="167" spans="1:16" ht="12.75">
      <c r="A167" t="s">
        <v>50</v>
      </c>
      <c s="34" t="s">
        <v>390</v>
      </c>
      <c s="34" t="s">
        <v>3593</v>
      </c>
      <c s="35" t="s">
        <v>5</v>
      </c>
      <c s="6" t="s">
        <v>3575</v>
      </c>
      <c s="36" t="s">
        <v>437</v>
      </c>
      <c s="37">
        <v>2</v>
      </c>
      <c s="36">
        <v>0</v>
      </c>
      <c s="36">
        <f>ROUND(G167*H167,6)</f>
      </c>
      <c r="L167" s="38">
        <v>0</v>
      </c>
      <c s="32">
        <f>ROUND(ROUND(L167,2)*ROUND(G167,3),2)</f>
      </c>
      <c s="36" t="s">
        <v>61</v>
      </c>
      <c>
        <f>(M167*21)/100</f>
      </c>
      <c t="s">
        <v>28</v>
      </c>
    </row>
    <row r="168" spans="1:5" ht="12.75">
      <c r="A168" s="35" t="s">
        <v>56</v>
      </c>
      <c r="E168" s="39" t="s">
        <v>3575</v>
      </c>
    </row>
    <row r="169" spans="1:5" ht="12.75">
      <c r="A169" s="35" t="s">
        <v>57</v>
      </c>
      <c r="E169" s="40" t="s">
        <v>5</v>
      </c>
    </row>
    <row r="170" spans="1:5" ht="12.75">
      <c r="A170" t="s">
        <v>58</v>
      </c>
      <c r="E170" s="39" t="s">
        <v>5</v>
      </c>
    </row>
    <row r="171" spans="1:16" ht="12.75">
      <c r="A171" t="s">
        <v>50</v>
      </c>
      <c s="34" t="s">
        <v>392</v>
      </c>
      <c s="34" t="s">
        <v>3594</v>
      </c>
      <c s="35" t="s">
        <v>5</v>
      </c>
      <c s="6" t="s">
        <v>3577</v>
      </c>
      <c s="36" t="s">
        <v>437</v>
      </c>
      <c s="37">
        <v>2</v>
      </c>
      <c s="36">
        <v>0</v>
      </c>
      <c s="36">
        <f>ROUND(G171*H171,6)</f>
      </c>
      <c r="L171" s="38">
        <v>0</v>
      </c>
      <c s="32">
        <f>ROUND(ROUND(L171,2)*ROUND(G171,3),2)</f>
      </c>
      <c s="36" t="s">
        <v>61</v>
      </c>
      <c>
        <f>(M171*21)/100</f>
      </c>
      <c t="s">
        <v>28</v>
      </c>
    </row>
    <row r="172" spans="1:5" ht="12.75">
      <c r="A172" s="35" t="s">
        <v>56</v>
      </c>
      <c r="E172" s="39" t="s">
        <v>3577</v>
      </c>
    </row>
    <row r="173" spans="1:5" ht="12.75">
      <c r="A173" s="35" t="s">
        <v>57</v>
      </c>
      <c r="E173" s="40" t="s">
        <v>5</v>
      </c>
    </row>
    <row r="174" spans="1:5" ht="12.75">
      <c r="A174" t="s">
        <v>58</v>
      </c>
      <c r="E174" s="39" t="s">
        <v>5</v>
      </c>
    </row>
    <row r="175" spans="1:16" ht="12.75">
      <c r="A175" t="s">
        <v>50</v>
      </c>
      <c s="34" t="s">
        <v>395</v>
      </c>
      <c s="34" t="s">
        <v>3595</v>
      </c>
      <c s="35" t="s">
        <v>5</v>
      </c>
      <c s="6" t="s">
        <v>3579</v>
      </c>
      <c s="36" t="s">
        <v>437</v>
      </c>
      <c s="37">
        <v>2</v>
      </c>
      <c s="36">
        <v>0</v>
      </c>
      <c s="36">
        <f>ROUND(G175*H175,6)</f>
      </c>
      <c r="L175" s="38">
        <v>0</v>
      </c>
      <c s="32">
        <f>ROUND(ROUND(L175,2)*ROUND(G175,3),2)</f>
      </c>
      <c s="36" t="s">
        <v>61</v>
      </c>
      <c>
        <f>(M175*21)/100</f>
      </c>
      <c t="s">
        <v>28</v>
      </c>
    </row>
    <row r="176" spans="1:5" ht="12.75">
      <c r="A176" s="35" t="s">
        <v>56</v>
      </c>
      <c r="E176" s="39" t="s">
        <v>3579</v>
      </c>
    </row>
    <row r="177" spans="1:5" ht="12.75">
      <c r="A177" s="35" t="s">
        <v>57</v>
      </c>
      <c r="E177" s="40" t="s">
        <v>5</v>
      </c>
    </row>
    <row r="178" spans="1:5" ht="12.75">
      <c r="A178" t="s">
        <v>58</v>
      </c>
      <c r="E178" s="39" t="s">
        <v>5</v>
      </c>
    </row>
    <row r="179" spans="1:16" ht="12.75">
      <c r="A179" t="s">
        <v>50</v>
      </c>
      <c s="34" t="s">
        <v>398</v>
      </c>
      <c s="34" t="s">
        <v>3596</v>
      </c>
      <c s="35" t="s">
        <v>5</v>
      </c>
      <c s="6" t="s">
        <v>3597</v>
      </c>
      <c s="36" t="s">
        <v>139</v>
      </c>
      <c s="37">
        <v>12</v>
      </c>
      <c s="36">
        <v>0</v>
      </c>
      <c s="36">
        <f>ROUND(G179*H179,6)</f>
      </c>
      <c r="L179" s="38">
        <v>0</v>
      </c>
      <c s="32">
        <f>ROUND(ROUND(L179,2)*ROUND(G179,3),2)</f>
      </c>
      <c s="36" t="s">
        <v>61</v>
      </c>
      <c>
        <f>(M179*21)/100</f>
      </c>
      <c t="s">
        <v>28</v>
      </c>
    </row>
    <row r="180" spans="1:5" ht="12.75">
      <c r="A180" s="35" t="s">
        <v>56</v>
      </c>
      <c r="E180" s="39" t="s">
        <v>3597</v>
      </c>
    </row>
    <row r="181" spans="1:5" ht="12.75">
      <c r="A181" s="35" t="s">
        <v>57</v>
      </c>
      <c r="E181" s="40" t="s">
        <v>5</v>
      </c>
    </row>
    <row r="182" spans="1:5" ht="12.75">
      <c r="A182" t="s">
        <v>58</v>
      </c>
      <c r="E182" s="39" t="s">
        <v>5</v>
      </c>
    </row>
    <row r="183" spans="1:16" ht="25.5">
      <c r="A183" t="s">
        <v>50</v>
      </c>
      <c s="34" t="s">
        <v>401</v>
      </c>
      <c s="34" t="s">
        <v>3598</v>
      </c>
      <c s="35" t="s">
        <v>5</v>
      </c>
      <c s="6" t="s">
        <v>3599</v>
      </c>
      <c s="36" t="s">
        <v>48</v>
      </c>
      <c s="37">
        <v>15</v>
      </c>
      <c s="36">
        <v>0</v>
      </c>
      <c s="36">
        <f>ROUND(G183*H183,6)</f>
      </c>
      <c r="L183" s="38">
        <v>0</v>
      </c>
      <c s="32">
        <f>ROUND(ROUND(L183,2)*ROUND(G183,3),2)</f>
      </c>
      <c s="36" t="s">
        <v>61</v>
      </c>
      <c>
        <f>(M183*21)/100</f>
      </c>
      <c t="s">
        <v>28</v>
      </c>
    </row>
    <row r="184" spans="1:5" ht="25.5">
      <c r="A184" s="35" t="s">
        <v>56</v>
      </c>
      <c r="E184" s="39" t="s">
        <v>3599</v>
      </c>
    </row>
    <row r="185" spans="1:5" ht="12.75">
      <c r="A185" s="35" t="s">
        <v>57</v>
      </c>
      <c r="E185" s="40" t="s">
        <v>5</v>
      </c>
    </row>
    <row r="186" spans="1:5" ht="12.75">
      <c r="A186" t="s">
        <v>58</v>
      </c>
      <c r="E186" s="39" t="s">
        <v>5</v>
      </c>
    </row>
    <row r="187" spans="1:16" ht="12.75">
      <c r="A187" t="s">
        <v>50</v>
      </c>
      <c s="34" t="s">
        <v>404</v>
      </c>
      <c s="34" t="s">
        <v>3600</v>
      </c>
      <c s="35" t="s">
        <v>5</v>
      </c>
      <c s="6" t="s">
        <v>3601</v>
      </c>
      <c s="36" t="s">
        <v>48</v>
      </c>
      <c s="37">
        <v>180</v>
      </c>
      <c s="36">
        <v>0</v>
      </c>
      <c s="36">
        <f>ROUND(G187*H187,6)</f>
      </c>
      <c r="L187" s="38">
        <v>0</v>
      </c>
      <c s="32">
        <f>ROUND(ROUND(L187,2)*ROUND(G187,3),2)</f>
      </c>
      <c s="36" t="s">
        <v>61</v>
      </c>
      <c>
        <f>(M187*21)/100</f>
      </c>
      <c t="s">
        <v>28</v>
      </c>
    </row>
    <row r="188" spans="1:5" ht="12.75">
      <c r="A188" s="35" t="s">
        <v>56</v>
      </c>
      <c r="E188" s="39" t="s">
        <v>3601</v>
      </c>
    </row>
    <row r="189" spans="1:5" ht="12.75">
      <c r="A189" s="35" t="s">
        <v>57</v>
      </c>
      <c r="E189" s="40" t="s">
        <v>5</v>
      </c>
    </row>
    <row r="190" spans="1:5" ht="12.75">
      <c r="A190" t="s">
        <v>58</v>
      </c>
      <c r="E190" s="39" t="s">
        <v>5</v>
      </c>
    </row>
    <row r="191" spans="1:16" ht="25.5">
      <c r="A191" t="s">
        <v>50</v>
      </c>
      <c s="34" t="s">
        <v>407</v>
      </c>
      <c s="34" t="s">
        <v>3602</v>
      </c>
      <c s="35" t="s">
        <v>5</v>
      </c>
      <c s="6" t="s">
        <v>3603</v>
      </c>
      <c s="36" t="s">
        <v>139</v>
      </c>
      <c s="37">
        <v>5</v>
      </c>
      <c s="36">
        <v>0</v>
      </c>
      <c s="36">
        <f>ROUND(G191*H191,6)</f>
      </c>
      <c r="L191" s="38">
        <v>0</v>
      </c>
      <c s="32">
        <f>ROUND(ROUND(L191,2)*ROUND(G191,3),2)</f>
      </c>
      <c s="36" t="s">
        <v>61</v>
      </c>
      <c>
        <f>(M191*21)/100</f>
      </c>
      <c t="s">
        <v>28</v>
      </c>
    </row>
    <row r="192" spans="1:5" ht="25.5">
      <c r="A192" s="35" t="s">
        <v>56</v>
      </c>
      <c r="E192" s="39" t="s">
        <v>3603</v>
      </c>
    </row>
    <row r="193" spans="1:5" ht="12.75">
      <c r="A193" s="35" t="s">
        <v>57</v>
      </c>
      <c r="E193" s="40" t="s">
        <v>5</v>
      </c>
    </row>
    <row r="194" spans="1:5" ht="12.75">
      <c r="A194" t="s">
        <v>58</v>
      </c>
      <c r="E194" s="39" t="s">
        <v>5</v>
      </c>
    </row>
    <row r="195" spans="1:16" ht="25.5">
      <c r="A195" t="s">
        <v>50</v>
      </c>
      <c s="34" t="s">
        <v>410</v>
      </c>
      <c s="34" t="s">
        <v>3604</v>
      </c>
      <c s="35" t="s">
        <v>5</v>
      </c>
      <c s="6" t="s">
        <v>3605</v>
      </c>
      <c s="36" t="s">
        <v>1095</v>
      </c>
      <c s="37">
        <v>5053.1</v>
      </c>
      <c s="36">
        <v>0</v>
      </c>
      <c s="36">
        <f>ROUND(G195*H195,6)</f>
      </c>
      <c r="L195" s="38">
        <v>0</v>
      </c>
      <c s="32">
        <f>ROUND(ROUND(L195,2)*ROUND(G195,3),2)</f>
      </c>
      <c s="36" t="s">
        <v>447</v>
      </c>
      <c>
        <f>(M195*21)/100</f>
      </c>
      <c t="s">
        <v>28</v>
      </c>
    </row>
    <row r="196" spans="1:5" ht="25.5">
      <c r="A196" s="35" t="s">
        <v>56</v>
      </c>
      <c r="E196" s="39" t="s">
        <v>3605</v>
      </c>
    </row>
    <row r="197" spans="1:5" ht="12.75">
      <c r="A197" s="35" t="s">
        <v>57</v>
      </c>
      <c r="E197" s="40" t="s">
        <v>5</v>
      </c>
    </row>
    <row r="198" spans="1:5" ht="12.75">
      <c r="A198" t="s">
        <v>58</v>
      </c>
      <c r="E198" s="39" t="s">
        <v>5</v>
      </c>
    </row>
    <row r="199" spans="1:13" ht="12.75">
      <c r="A199" t="s">
        <v>47</v>
      </c>
      <c r="C199" s="31" t="s">
        <v>3606</v>
      </c>
      <c r="E199" s="33" t="s">
        <v>3607</v>
      </c>
      <c r="J199" s="32">
        <f>0</f>
      </c>
      <c s="32">
        <f>0</f>
      </c>
      <c s="32">
        <f>0+L200+L204+L208+L212+L216+L220+L224+L228+L232+L236+L240+L244+L248+L252+L256+L260+L264+L268+L272</f>
      </c>
      <c s="32">
        <f>0+M200+M204+M208+M212+M216+M220+M224+M228+M232+M236+M240+M244+M248+M252+M256+M260+M264+M268+M272</f>
      </c>
    </row>
    <row r="200" spans="1:16" ht="12.75">
      <c r="A200" t="s">
        <v>50</v>
      </c>
      <c s="34" t="s">
        <v>413</v>
      </c>
      <c s="34" t="s">
        <v>3608</v>
      </c>
      <c s="35" t="s">
        <v>5</v>
      </c>
      <c s="6" t="s">
        <v>3609</v>
      </c>
      <c s="36" t="s">
        <v>437</v>
      </c>
      <c s="37">
        <v>10</v>
      </c>
      <c s="36">
        <v>0.00112</v>
      </c>
      <c s="36">
        <f>ROUND(G200*H200,6)</f>
      </c>
      <c r="L200" s="38">
        <v>0</v>
      </c>
      <c s="32">
        <f>ROUND(ROUND(L200,2)*ROUND(G200,3),2)</f>
      </c>
      <c s="36" t="s">
        <v>447</v>
      </c>
      <c>
        <f>(M200*21)/100</f>
      </c>
      <c t="s">
        <v>28</v>
      </c>
    </row>
    <row r="201" spans="1:5" ht="12.75">
      <c r="A201" s="35" t="s">
        <v>56</v>
      </c>
      <c r="E201" s="39" t="s">
        <v>3609</v>
      </c>
    </row>
    <row r="202" spans="1:5" ht="12.75">
      <c r="A202" s="35" t="s">
        <v>57</v>
      </c>
      <c r="E202" s="40" t="s">
        <v>5</v>
      </c>
    </row>
    <row r="203" spans="1:5" ht="12.75">
      <c r="A203" t="s">
        <v>58</v>
      </c>
      <c r="E203" s="39" t="s">
        <v>5</v>
      </c>
    </row>
    <row r="204" spans="1:16" ht="25.5">
      <c r="A204" t="s">
        <v>50</v>
      </c>
      <c s="34" t="s">
        <v>415</v>
      </c>
      <c s="34" t="s">
        <v>3610</v>
      </c>
      <c s="35" t="s">
        <v>5</v>
      </c>
      <c s="6" t="s">
        <v>3611</v>
      </c>
      <c s="36" t="s">
        <v>437</v>
      </c>
      <c s="37">
        <v>4</v>
      </c>
      <c s="36">
        <v>0.00068</v>
      </c>
      <c s="36">
        <f>ROUND(G204*H204,6)</f>
      </c>
      <c r="L204" s="38">
        <v>0</v>
      </c>
      <c s="32">
        <f>ROUND(ROUND(L204,2)*ROUND(G204,3),2)</f>
      </c>
      <c s="36" t="s">
        <v>447</v>
      </c>
      <c>
        <f>(M204*21)/100</f>
      </c>
      <c t="s">
        <v>28</v>
      </c>
    </row>
    <row r="205" spans="1:5" ht="25.5">
      <c r="A205" s="35" t="s">
        <v>56</v>
      </c>
      <c r="E205" s="39" t="s">
        <v>3611</v>
      </c>
    </row>
    <row r="206" spans="1:5" ht="12.75">
      <c r="A206" s="35" t="s">
        <v>57</v>
      </c>
      <c r="E206" s="40" t="s">
        <v>5</v>
      </c>
    </row>
    <row r="207" spans="1:5" ht="12.75">
      <c r="A207" t="s">
        <v>58</v>
      </c>
      <c r="E207" s="39" t="s">
        <v>5</v>
      </c>
    </row>
    <row r="208" spans="1:16" ht="12.75">
      <c r="A208" t="s">
        <v>50</v>
      </c>
      <c s="34" t="s">
        <v>417</v>
      </c>
      <c s="34" t="s">
        <v>3612</v>
      </c>
      <c s="35" t="s">
        <v>5</v>
      </c>
      <c s="6" t="s">
        <v>3613</v>
      </c>
      <c s="36" t="s">
        <v>139</v>
      </c>
      <c s="37">
        <v>10</v>
      </c>
      <c s="36">
        <v>0</v>
      </c>
      <c s="36">
        <f>ROUND(G208*H208,6)</f>
      </c>
      <c r="L208" s="38">
        <v>0</v>
      </c>
      <c s="32">
        <f>ROUND(ROUND(L208,2)*ROUND(G208,3),2)</f>
      </c>
      <c s="36" t="s">
        <v>61</v>
      </c>
      <c>
        <f>(M208*21)/100</f>
      </c>
      <c t="s">
        <v>28</v>
      </c>
    </row>
    <row r="209" spans="1:5" ht="12.75">
      <c r="A209" s="35" t="s">
        <v>56</v>
      </c>
      <c r="E209" s="39" t="s">
        <v>3613</v>
      </c>
    </row>
    <row r="210" spans="1:5" ht="12.75">
      <c r="A210" s="35" t="s">
        <v>57</v>
      </c>
      <c r="E210" s="40" t="s">
        <v>5</v>
      </c>
    </row>
    <row r="211" spans="1:5" ht="12.75">
      <c r="A211" t="s">
        <v>58</v>
      </c>
      <c r="E211" s="39" t="s">
        <v>5</v>
      </c>
    </row>
    <row r="212" spans="1:16" ht="12.75">
      <c r="A212" t="s">
        <v>50</v>
      </c>
      <c s="34" t="s">
        <v>419</v>
      </c>
      <c s="34" t="s">
        <v>3614</v>
      </c>
      <c s="35" t="s">
        <v>5</v>
      </c>
      <c s="6" t="s">
        <v>3615</v>
      </c>
      <c s="36" t="s">
        <v>139</v>
      </c>
      <c s="37">
        <v>1</v>
      </c>
      <c s="36">
        <v>0</v>
      </c>
      <c s="36">
        <f>ROUND(G212*H212,6)</f>
      </c>
      <c r="L212" s="38">
        <v>0</v>
      </c>
      <c s="32">
        <f>ROUND(ROUND(L212,2)*ROUND(G212,3),2)</f>
      </c>
      <c s="36" t="s">
        <v>61</v>
      </c>
      <c>
        <f>(M212*21)/100</f>
      </c>
      <c t="s">
        <v>28</v>
      </c>
    </row>
    <row r="213" spans="1:5" ht="12.75">
      <c r="A213" s="35" t="s">
        <v>56</v>
      </c>
      <c r="E213" s="39" t="s">
        <v>3615</v>
      </c>
    </row>
    <row r="214" spans="1:5" ht="12.75">
      <c r="A214" s="35" t="s">
        <v>57</v>
      </c>
      <c r="E214" s="40" t="s">
        <v>5</v>
      </c>
    </row>
    <row r="215" spans="1:5" ht="12.75">
      <c r="A215" t="s">
        <v>58</v>
      </c>
      <c r="E215" s="39" t="s">
        <v>5</v>
      </c>
    </row>
    <row r="216" spans="1:16" ht="12.75">
      <c r="A216" t="s">
        <v>50</v>
      </c>
      <c s="34" t="s">
        <v>421</v>
      </c>
      <c s="34" t="s">
        <v>3616</v>
      </c>
      <c s="35" t="s">
        <v>5</v>
      </c>
      <c s="6" t="s">
        <v>3617</v>
      </c>
      <c s="36" t="s">
        <v>139</v>
      </c>
      <c s="37">
        <v>1</v>
      </c>
      <c s="36">
        <v>0</v>
      </c>
      <c s="36">
        <f>ROUND(G216*H216,6)</f>
      </c>
      <c r="L216" s="38">
        <v>0</v>
      </c>
      <c s="32">
        <f>ROUND(ROUND(L216,2)*ROUND(G216,3),2)</f>
      </c>
      <c s="36" t="s">
        <v>61</v>
      </c>
      <c>
        <f>(M216*21)/100</f>
      </c>
      <c t="s">
        <v>28</v>
      </c>
    </row>
    <row r="217" spans="1:5" ht="12.75">
      <c r="A217" s="35" t="s">
        <v>56</v>
      </c>
      <c r="E217" s="39" t="s">
        <v>3617</v>
      </c>
    </row>
    <row r="218" spans="1:5" ht="12.75">
      <c r="A218" s="35" t="s">
        <v>57</v>
      </c>
      <c r="E218" s="40" t="s">
        <v>5</v>
      </c>
    </row>
    <row r="219" spans="1:5" ht="12.75">
      <c r="A219" t="s">
        <v>58</v>
      </c>
      <c r="E219" s="39" t="s">
        <v>5</v>
      </c>
    </row>
    <row r="220" spans="1:16" ht="12.75">
      <c r="A220" t="s">
        <v>50</v>
      </c>
      <c s="34" t="s">
        <v>423</v>
      </c>
      <c s="34" t="s">
        <v>3618</v>
      </c>
      <c s="35" t="s">
        <v>5</v>
      </c>
      <c s="6" t="s">
        <v>3619</v>
      </c>
      <c s="36" t="s">
        <v>139</v>
      </c>
      <c s="37">
        <v>1</v>
      </c>
      <c s="36">
        <v>0</v>
      </c>
      <c s="36">
        <f>ROUND(G220*H220,6)</f>
      </c>
      <c r="L220" s="38">
        <v>0</v>
      </c>
      <c s="32">
        <f>ROUND(ROUND(L220,2)*ROUND(G220,3),2)</f>
      </c>
      <c s="36" t="s">
        <v>61</v>
      </c>
      <c>
        <f>(M220*21)/100</f>
      </c>
      <c t="s">
        <v>28</v>
      </c>
    </row>
    <row r="221" spans="1:5" ht="12.75">
      <c r="A221" s="35" t="s">
        <v>56</v>
      </c>
      <c r="E221" s="39" t="s">
        <v>3619</v>
      </c>
    </row>
    <row r="222" spans="1:5" ht="12.75">
      <c r="A222" s="35" t="s">
        <v>57</v>
      </c>
      <c r="E222" s="40" t="s">
        <v>5</v>
      </c>
    </row>
    <row r="223" spans="1:5" ht="12.75">
      <c r="A223" t="s">
        <v>58</v>
      </c>
      <c r="E223" s="39" t="s">
        <v>5</v>
      </c>
    </row>
    <row r="224" spans="1:16" ht="12.75">
      <c r="A224" t="s">
        <v>50</v>
      </c>
      <c s="34" t="s">
        <v>425</v>
      </c>
      <c s="34" t="s">
        <v>3620</v>
      </c>
      <c s="35" t="s">
        <v>5</v>
      </c>
      <c s="6" t="s">
        <v>3621</v>
      </c>
      <c s="36" t="s">
        <v>437</v>
      </c>
      <c s="37">
        <v>2</v>
      </c>
      <c s="36">
        <v>0</v>
      </c>
      <c s="36">
        <f>ROUND(G224*H224,6)</f>
      </c>
      <c r="L224" s="38">
        <v>0</v>
      </c>
      <c s="32">
        <f>ROUND(ROUND(L224,2)*ROUND(G224,3),2)</f>
      </c>
      <c s="36" t="s">
        <v>61</v>
      </c>
      <c>
        <f>(M224*21)/100</f>
      </c>
      <c t="s">
        <v>28</v>
      </c>
    </row>
    <row r="225" spans="1:5" ht="12.75">
      <c r="A225" s="35" t="s">
        <v>56</v>
      </c>
      <c r="E225" s="39" t="s">
        <v>3621</v>
      </c>
    </row>
    <row r="226" spans="1:5" ht="12.75">
      <c r="A226" s="35" t="s">
        <v>57</v>
      </c>
      <c r="E226" s="40" t="s">
        <v>5</v>
      </c>
    </row>
    <row r="227" spans="1:5" ht="12.75">
      <c r="A227" t="s">
        <v>58</v>
      </c>
      <c r="E227" s="39" t="s">
        <v>5</v>
      </c>
    </row>
    <row r="228" spans="1:16" ht="12.75">
      <c r="A228" t="s">
        <v>50</v>
      </c>
      <c s="34" t="s">
        <v>428</v>
      </c>
      <c s="34" t="s">
        <v>3622</v>
      </c>
      <c s="35" t="s">
        <v>5</v>
      </c>
      <c s="6" t="s">
        <v>3623</v>
      </c>
      <c s="36" t="s">
        <v>139</v>
      </c>
      <c s="37">
        <v>1</v>
      </c>
      <c s="36">
        <v>0</v>
      </c>
      <c s="36">
        <f>ROUND(G228*H228,6)</f>
      </c>
      <c r="L228" s="38">
        <v>0</v>
      </c>
      <c s="32">
        <f>ROUND(ROUND(L228,2)*ROUND(G228,3),2)</f>
      </c>
      <c s="36" t="s">
        <v>61</v>
      </c>
      <c>
        <f>(M228*21)/100</f>
      </c>
      <c t="s">
        <v>28</v>
      </c>
    </row>
    <row r="229" spans="1:5" ht="12.75">
      <c r="A229" s="35" t="s">
        <v>56</v>
      </c>
      <c r="E229" s="39" t="s">
        <v>3623</v>
      </c>
    </row>
    <row r="230" spans="1:5" ht="12.75">
      <c r="A230" s="35" t="s">
        <v>57</v>
      </c>
      <c r="E230" s="40" t="s">
        <v>5</v>
      </c>
    </row>
    <row r="231" spans="1:5" ht="12.75">
      <c r="A231" t="s">
        <v>58</v>
      </c>
      <c r="E231" s="39" t="s">
        <v>5</v>
      </c>
    </row>
    <row r="232" spans="1:16" ht="25.5">
      <c r="A232" t="s">
        <v>50</v>
      </c>
      <c s="34" t="s">
        <v>431</v>
      </c>
      <c s="34" t="s">
        <v>3624</v>
      </c>
      <c s="35" t="s">
        <v>5</v>
      </c>
      <c s="6" t="s">
        <v>3625</v>
      </c>
      <c s="36" t="s">
        <v>139</v>
      </c>
      <c s="37">
        <v>1</v>
      </c>
      <c s="36">
        <v>0</v>
      </c>
      <c s="36">
        <f>ROUND(G232*H232,6)</f>
      </c>
      <c r="L232" s="38">
        <v>0</v>
      </c>
      <c s="32">
        <f>ROUND(ROUND(L232,2)*ROUND(G232,3),2)</f>
      </c>
      <c s="36" t="s">
        <v>61</v>
      </c>
      <c>
        <f>(M232*21)/100</f>
      </c>
      <c t="s">
        <v>28</v>
      </c>
    </row>
    <row r="233" spans="1:5" ht="25.5">
      <c r="A233" s="35" t="s">
        <v>56</v>
      </c>
      <c r="E233" s="39" t="s">
        <v>3625</v>
      </c>
    </row>
    <row r="234" spans="1:5" ht="12.75">
      <c r="A234" s="35" t="s">
        <v>57</v>
      </c>
      <c r="E234" s="40" t="s">
        <v>5</v>
      </c>
    </row>
    <row r="235" spans="1:5" ht="12.75">
      <c r="A235" t="s">
        <v>58</v>
      </c>
      <c r="E235" s="39" t="s">
        <v>5</v>
      </c>
    </row>
    <row r="236" spans="1:16" ht="25.5">
      <c r="A236" t="s">
        <v>50</v>
      </c>
      <c s="34" t="s">
        <v>435</v>
      </c>
      <c s="34" t="s">
        <v>3626</v>
      </c>
      <c s="35" t="s">
        <v>5</v>
      </c>
      <c s="6" t="s">
        <v>3627</v>
      </c>
      <c s="36" t="s">
        <v>437</v>
      </c>
      <c s="37">
        <v>1</v>
      </c>
      <c s="36">
        <v>0</v>
      </c>
      <c s="36">
        <f>ROUND(G236*H236,6)</f>
      </c>
      <c r="L236" s="38">
        <v>0</v>
      </c>
      <c s="32">
        <f>ROUND(ROUND(L236,2)*ROUND(G236,3),2)</f>
      </c>
      <c s="36" t="s">
        <v>61</v>
      </c>
      <c>
        <f>(M236*21)/100</f>
      </c>
      <c t="s">
        <v>28</v>
      </c>
    </row>
    <row r="237" spans="1:5" ht="38.25">
      <c r="A237" s="35" t="s">
        <v>56</v>
      </c>
      <c r="E237" s="39" t="s">
        <v>3628</v>
      </c>
    </row>
    <row r="238" spans="1:5" ht="12.75">
      <c r="A238" s="35" t="s">
        <v>57</v>
      </c>
      <c r="E238" s="40" t="s">
        <v>5</v>
      </c>
    </row>
    <row r="239" spans="1:5" ht="12.75">
      <c r="A239" t="s">
        <v>58</v>
      </c>
      <c r="E239" s="39" t="s">
        <v>5</v>
      </c>
    </row>
    <row r="240" spans="1:16" ht="25.5">
      <c r="A240" t="s">
        <v>50</v>
      </c>
      <c s="34" t="s">
        <v>611</v>
      </c>
      <c s="34" t="s">
        <v>3629</v>
      </c>
      <c s="35" t="s">
        <v>5</v>
      </c>
      <c s="6" t="s">
        <v>3630</v>
      </c>
      <c s="36" t="s">
        <v>437</v>
      </c>
      <c s="37">
        <v>1</v>
      </c>
      <c s="36">
        <v>0</v>
      </c>
      <c s="36">
        <f>ROUND(G240*H240,6)</f>
      </c>
      <c r="L240" s="38">
        <v>0</v>
      </c>
      <c s="32">
        <f>ROUND(ROUND(L240,2)*ROUND(G240,3),2)</f>
      </c>
      <c s="36" t="s">
        <v>61</v>
      </c>
      <c>
        <f>(M240*21)/100</f>
      </c>
      <c t="s">
        <v>28</v>
      </c>
    </row>
    <row r="241" spans="1:5" ht="25.5">
      <c r="A241" s="35" t="s">
        <v>56</v>
      </c>
      <c r="E241" s="39" t="s">
        <v>3630</v>
      </c>
    </row>
    <row r="242" spans="1:5" ht="12.75">
      <c r="A242" s="35" t="s">
        <v>57</v>
      </c>
      <c r="E242" s="40" t="s">
        <v>5</v>
      </c>
    </row>
    <row r="243" spans="1:5" ht="12.75">
      <c r="A243" t="s">
        <v>58</v>
      </c>
      <c r="E243" s="39" t="s">
        <v>5</v>
      </c>
    </row>
    <row r="244" spans="1:16" ht="12.75">
      <c r="A244" t="s">
        <v>50</v>
      </c>
      <c s="34" t="s">
        <v>615</v>
      </c>
      <c s="34" t="s">
        <v>3631</v>
      </c>
      <c s="35" t="s">
        <v>5</v>
      </c>
      <c s="6" t="s">
        <v>3632</v>
      </c>
      <c s="36" t="s">
        <v>139</v>
      </c>
      <c s="37">
        <v>1</v>
      </c>
      <c s="36">
        <v>0</v>
      </c>
      <c s="36">
        <f>ROUND(G244*H244,6)</f>
      </c>
      <c r="L244" s="38">
        <v>0</v>
      </c>
      <c s="32">
        <f>ROUND(ROUND(L244,2)*ROUND(G244,3),2)</f>
      </c>
      <c s="36" t="s">
        <v>61</v>
      </c>
      <c>
        <f>(M244*21)/100</f>
      </c>
      <c t="s">
        <v>28</v>
      </c>
    </row>
    <row r="245" spans="1:5" ht="12.75">
      <c r="A245" s="35" t="s">
        <v>56</v>
      </c>
      <c r="E245" s="39" t="s">
        <v>3632</v>
      </c>
    </row>
    <row r="246" spans="1:5" ht="12.75">
      <c r="A246" s="35" t="s">
        <v>57</v>
      </c>
      <c r="E246" s="40" t="s">
        <v>5</v>
      </c>
    </row>
    <row r="247" spans="1:5" ht="12.75">
      <c r="A247" t="s">
        <v>58</v>
      </c>
      <c r="E247" s="39" t="s">
        <v>5</v>
      </c>
    </row>
    <row r="248" spans="1:16" ht="25.5">
      <c r="A248" t="s">
        <v>50</v>
      </c>
      <c s="34" t="s">
        <v>618</v>
      </c>
      <c s="34" t="s">
        <v>3633</v>
      </c>
      <c s="35" t="s">
        <v>5</v>
      </c>
      <c s="6" t="s">
        <v>3634</v>
      </c>
      <c s="36" t="s">
        <v>437</v>
      </c>
      <c s="37">
        <v>1</v>
      </c>
      <c s="36">
        <v>0</v>
      </c>
      <c s="36">
        <f>ROUND(G248*H248,6)</f>
      </c>
      <c r="L248" s="38">
        <v>0</v>
      </c>
      <c s="32">
        <f>ROUND(ROUND(L248,2)*ROUND(G248,3),2)</f>
      </c>
      <c s="36" t="s">
        <v>61</v>
      </c>
      <c>
        <f>(M248*21)/100</f>
      </c>
      <c t="s">
        <v>28</v>
      </c>
    </row>
    <row r="249" spans="1:5" ht="38.25">
      <c r="A249" s="35" t="s">
        <v>56</v>
      </c>
      <c r="E249" s="39" t="s">
        <v>3635</v>
      </c>
    </row>
    <row r="250" spans="1:5" ht="12.75">
      <c r="A250" s="35" t="s">
        <v>57</v>
      </c>
      <c r="E250" s="40" t="s">
        <v>5</v>
      </c>
    </row>
    <row r="251" spans="1:5" ht="12.75">
      <c r="A251" t="s">
        <v>58</v>
      </c>
      <c r="E251" s="39" t="s">
        <v>5</v>
      </c>
    </row>
    <row r="252" spans="1:16" ht="12.75">
      <c r="A252" t="s">
        <v>50</v>
      </c>
      <c s="34" t="s">
        <v>622</v>
      </c>
      <c s="34" t="s">
        <v>3636</v>
      </c>
      <c s="35" t="s">
        <v>5</v>
      </c>
      <c s="6" t="s">
        <v>3637</v>
      </c>
      <c s="36" t="s">
        <v>437</v>
      </c>
      <c s="37">
        <v>1</v>
      </c>
      <c s="36">
        <v>0</v>
      </c>
      <c s="36">
        <f>ROUND(G252*H252,6)</f>
      </c>
      <c r="L252" s="38">
        <v>0</v>
      </c>
      <c s="32">
        <f>ROUND(ROUND(L252,2)*ROUND(G252,3),2)</f>
      </c>
      <c s="36" t="s">
        <v>61</v>
      </c>
      <c>
        <f>(M252*21)/100</f>
      </c>
      <c t="s">
        <v>28</v>
      </c>
    </row>
    <row r="253" spans="1:5" ht="12.75">
      <c r="A253" s="35" t="s">
        <v>56</v>
      </c>
      <c r="E253" s="39" t="s">
        <v>3637</v>
      </c>
    </row>
    <row r="254" spans="1:5" ht="12.75">
      <c r="A254" s="35" t="s">
        <v>57</v>
      </c>
      <c r="E254" s="40" t="s">
        <v>5</v>
      </c>
    </row>
    <row r="255" spans="1:5" ht="12.75">
      <c r="A255" t="s">
        <v>58</v>
      </c>
      <c r="E255" s="39" t="s">
        <v>5</v>
      </c>
    </row>
    <row r="256" spans="1:16" ht="25.5">
      <c r="A256" t="s">
        <v>50</v>
      </c>
      <c s="34" t="s">
        <v>626</v>
      </c>
      <c s="34" t="s">
        <v>3638</v>
      </c>
      <c s="35" t="s">
        <v>5</v>
      </c>
      <c s="6" t="s">
        <v>3639</v>
      </c>
      <c s="36" t="s">
        <v>3640</v>
      </c>
      <c s="37">
        <v>1</v>
      </c>
      <c s="36">
        <v>0</v>
      </c>
      <c s="36">
        <f>ROUND(G256*H256,6)</f>
      </c>
      <c r="L256" s="38">
        <v>0</v>
      </c>
      <c s="32">
        <f>ROUND(ROUND(L256,2)*ROUND(G256,3),2)</f>
      </c>
      <c s="36" t="s">
        <v>61</v>
      </c>
      <c>
        <f>(M256*21)/100</f>
      </c>
      <c t="s">
        <v>28</v>
      </c>
    </row>
    <row r="257" spans="1:5" ht="25.5">
      <c r="A257" s="35" t="s">
        <v>56</v>
      </c>
      <c r="E257" s="39" t="s">
        <v>3639</v>
      </c>
    </row>
    <row r="258" spans="1:5" ht="12.75">
      <c r="A258" s="35" t="s">
        <v>57</v>
      </c>
      <c r="E258" s="40" t="s">
        <v>5</v>
      </c>
    </row>
    <row r="259" spans="1:5" ht="12.75">
      <c r="A259" t="s">
        <v>58</v>
      </c>
      <c r="E259" s="39" t="s">
        <v>5</v>
      </c>
    </row>
    <row r="260" spans="1:16" ht="12.75">
      <c r="A260" t="s">
        <v>50</v>
      </c>
      <c s="34" t="s">
        <v>629</v>
      </c>
      <c s="34" t="s">
        <v>3641</v>
      </c>
      <c s="35" t="s">
        <v>5</v>
      </c>
      <c s="6" t="s">
        <v>3642</v>
      </c>
      <c s="36" t="s">
        <v>139</v>
      </c>
      <c s="37">
        <v>1</v>
      </c>
      <c s="36">
        <v>0</v>
      </c>
      <c s="36">
        <f>ROUND(G260*H260,6)</f>
      </c>
      <c r="L260" s="38">
        <v>0</v>
      </c>
      <c s="32">
        <f>ROUND(ROUND(L260,2)*ROUND(G260,3),2)</f>
      </c>
      <c s="36" t="s">
        <v>61</v>
      </c>
      <c>
        <f>(M260*21)/100</f>
      </c>
      <c t="s">
        <v>28</v>
      </c>
    </row>
    <row r="261" spans="1:5" ht="12.75">
      <c r="A261" s="35" t="s">
        <v>56</v>
      </c>
      <c r="E261" s="39" t="s">
        <v>3642</v>
      </c>
    </row>
    <row r="262" spans="1:5" ht="12.75">
      <c r="A262" s="35" t="s">
        <v>57</v>
      </c>
      <c r="E262" s="40" t="s">
        <v>5</v>
      </c>
    </row>
    <row r="263" spans="1:5" ht="12.75">
      <c r="A263" t="s">
        <v>58</v>
      </c>
      <c r="E263" s="39" t="s">
        <v>5</v>
      </c>
    </row>
    <row r="264" spans="1:16" ht="12.75">
      <c r="A264" t="s">
        <v>50</v>
      </c>
      <c s="34" t="s">
        <v>632</v>
      </c>
      <c s="34" t="s">
        <v>3643</v>
      </c>
      <c s="35" t="s">
        <v>5</v>
      </c>
      <c s="6" t="s">
        <v>3644</v>
      </c>
      <c s="36" t="s">
        <v>139</v>
      </c>
      <c s="37">
        <v>1</v>
      </c>
      <c s="36">
        <v>0</v>
      </c>
      <c s="36">
        <f>ROUND(G264*H264,6)</f>
      </c>
      <c r="L264" s="38">
        <v>0</v>
      </c>
      <c s="32">
        <f>ROUND(ROUND(L264,2)*ROUND(G264,3),2)</f>
      </c>
      <c s="36" t="s">
        <v>61</v>
      </c>
      <c>
        <f>(M264*21)/100</f>
      </c>
      <c t="s">
        <v>28</v>
      </c>
    </row>
    <row r="265" spans="1:5" ht="12.75">
      <c r="A265" s="35" t="s">
        <v>56</v>
      </c>
      <c r="E265" s="39" t="s">
        <v>3644</v>
      </c>
    </row>
    <row r="266" spans="1:5" ht="12.75">
      <c r="A266" s="35" t="s">
        <v>57</v>
      </c>
      <c r="E266" s="40" t="s">
        <v>5</v>
      </c>
    </row>
    <row r="267" spans="1:5" ht="12.75">
      <c r="A267" t="s">
        <v>58</v>
      </c>
      <c r="E267" s="39" t="s">
        <v>5</v>
      </c>
    </row>
    <row r="268" spans="1:16" ht="12.75">
      <c r="A268" t="s">
        <v>50</v>
      </c>
      <c s="34" t="s">
        <v>635</v>
      </c>
      <c s="34" t="s">
        <v>3645</v>
      </c>
      <c s="35" t="s">
        <v>5</v>
      </c>
      <c s="6" t="s">
        <v>3646</v>
      </c>
      <c s="36" t="s">
        <v>139</v>
      </c>
      <c s="37">
        <v>1</v>
      </c>
      <c s="36">
        <v>0</v>
      </c>
      <c s="36">
        <f>ROUND(G268*H268,6)</f>
      </c>
      <c r="L268" s="38">
        <v>0</v>
      </c>
      <c s="32">
        <f>ROUND(ROUND(L268,2)*ROUND(G268,3),2)</f>
      </c>
      <c s="36" t="s">
        <v>61</v>
      </c>
      <c>
        <f>(M268*21)/100</f>
      </c>
      <c t="s">
        <v>28</v>
      </c>
    </row>
    <row r="269" spans="1:5" ht="12.75">
      <c r="A269" s="35" t="s">
        <v>56</v>
      </c>
      <c r="E269" s="39" t="s">
        <v>3646</v>
      </c>
    </row>
    <row r="270" spans="1:5" ht="12.75">
      <c r="A270" s="35" t="s">
        <v>57</v>
      </c>
      <c r="E270" s="40" t="s">
        <v>5</v>
      </c>
    </row>
    <row r="271" spans="1:5" ht="12.75">
      <c r="A271" t="s">
        <v>58</v>
      </c>
      <c r="E271" s="39" t="s">
        <v>5</v>
      </c>
    </row>
    <row r="272" spans="1:16" ht="25.5">
      <c r="A272" t="s">
        <v>50</v>
      </c>
      <c s="34" t="s">
        <v>638</v>
      </c>
      <c s="34" t="s">
        <v>3647</v>
      </c>
      <c s="35" t="s">
        <v>5</v>
      </c>
      <c s="6" t="s">
        <v>3648</v>
      </c>
      <c s="36" t="s">
        <v>1095</v>
      </c>
      <c s="37">
        <v>1241.477</v>
      </c>
      <c s="36">
        <v>0</v>
      </c>
      <c s="36">
        <f>ROUND(G272*H272,6)</f>
      </c>
      <c r="L272" s="38">
        <v>0</v>
      </c>
      <c s="32">
        <f>ROUND(ROUND(L272,2)*ROUND(G272,3),2)</f>
      </c>
      <c s="36" t="s">
        <v>447</v>
      </c>
      <c>
        <f>(M272*21)/100</f>
      </c>
      <c t="s">
        <v>28</v>
      </c>
    </row>
    <row r="273" spans="1:5" ht="25.5">
      <c r="A273" s="35" t="s">
        <v>56</v>
      </c>
      <c r="E273" s="39" t="s">
        <v>3648</v>
      </c>
    </row>
    <row r="274" spans="1:5" ht="12.75">
      <c r="A274" s="35" t="s">
        <v>57</v>
      </c>
      <c r="E274" s="40" t="s">
        <v>5</v>
      </c>
    </row>
    <row r="275" spans="1:5" ht="12.75">
      <c r="A275" t="s">
        <v>58</v>
      </c>
      <c r="E275" s="39" t="s">
        <v>5</v>
      </c>
    </row>
    <row r="276" spans="1:13" ht="12.75">
      <c r="A276" t="s">
        <v>47</v>
      </c>
      <c r="C276" s="31" t="s">
        <v>3649</v>
      </c>
      <c r="E276" s="33" t="s">
        <v>3650</v>
      </c>
      <c r="J276" s="32">
        <f>0</f>
      </c>
      <c s="32">
        <f>0</f>
      </c>
      <c s="32">
        <f>0+L277+L281+L285+L289+L293+L297+L301+L305+L309+L313+L317+L321+L325+L329+L333</f>
      </c>
      <c s="32">
        <f>0+M277+M281+M285+M289+M293+M297+M301+M305+M309+M313+M317+M321+M325+M329+M333</f>
      </c>
    </row>
    <row r="277" spans="1:16" ht="12.75">
      <c r="A277" t="s">
        <v>50</v>
      </c>
      <c s="34" t="s">
        <v>642</v>
      </c>
      <c s="34" t="s">
        <v>3651</v>
      </c>
      <c s="35" t="s">
        <v>5</v>
      </c>
      <c s="6" t="s">
        <v>3652</v>
      </c>
      <c s="36" t="s">
        <v>48</v>
      </c>
      <c s="37">
        <v>452</v>
      </c>
      <c s="36">
        <v>0.00047</v>
      </c>
      <c s="36">
        <f>ROUND(G277*H277,6)</f>
      </c>
      <c r="L277" s="38">
        <v>0</v>
      </c>
      <c s="32">
        <f>ROUND(ROUND(L277,2)*ROUND(G277,3),2)</f>
      </c>
      <c s="36" t="s">
        <v>447</v>
      </c>
      <c>
        <f>(M277*21)/100</f>
      </c>
      <c t="s">
        <v>28</v>
      </c>
    </row>
    <row r="278" spans="1:5" ht="12.75">
      <c r="A278" s="35" t="s">
        <v>56</v>
      </c>
      <c r="E278" s="39" t="s">
        <v>3652</v>
      </c>
    </row>
    <row r="279" spans="1:5" ht="12.75">
      <c r="A279" s="35" t="s">
        <v>57</v>
      </c>
      <c r="E279" s="40" t="s">
        <v>5</v>
      </c>
    </row>
    <row r="280" spans="1:5" ht="12.75">
      <c r="A280" t="s">
        <v>58</v>
      </c>
      <c r="E280" s="39" t="s">
        <v>5</v>
      </c>
    </row>
    <row r="281" spans="1:16" ht="12.75">
      <c r="A281" t="s">
        <v>50</v>
      </c>
      <c s="34" t="s">
        <v>646</v>
      </c>
      <c s="34" t="s">
        <v>3653</v>
      </c>
      <c s="35" t="s">
        <v>5</v>
      </c>
      <c s="6" t="s">
        <v>3654</v>
      </c>
      <c s="36" t="s">
        <v>48</v>
      </c>
      <c s="37">
        <v>82</v>
      </c>
      <c s="36">
        <v>0.00058</v>
      </c>
      <c s="36">
        <f>ROUND(G281*H281,6)</f>
      </c>
      <c r="L281" s="38">
        <v>0</v>
      </c>
      <c s="32">
        <f>ROUND(ROUND(L281,2)*ROUND(G281,3),2)</f>
      </c>
      <c s="36" t="s">
        <v>447</v>
      </c>
      <c>
        <f>(M281*21)/100</f>
      </c>
      <c t="s">
        <v>28</v>
      </c>
    </row>
    <row r="282" spans="1:5" ht="12.75">
      <c r="A282" s="35" t="s">
        <v>56</v>
      </c>
      <c r="E282" s="39" t="s">
        <v>3654</v>
      </c>
    </row>
    <row r="283" spans="1:5" ht="12.75">
      <c r="A283" s="35" t="s">
        <v>57</v>
      </c>
      <c r="E283" s="40" t="s">
        <v>5</v>
      </c>
    </row>
    <row r="284" spans="1:5" ht="12.75">
      <c r="A284" t="s">
        <v>58</v>
      </c>
      <c r="E284" s="39" t="s">
        <v>5</v>
      </c>
    </row>
    <row r="285" spans="1:16" ht="12.75">
      <c r="A285" t="s">
        <v>50</v>
      </c>
      <c s="34" t="s">
        <v>650</v>
      </c>
      <c s="34" t="s">
        <v>3655</v>
      </c>
      <c s="35" t="s">
        <v>5</v>
      </c>
      <c s="6" t="s">
        <v>3656</v>
      </c>
      <c s="36" t="s">
        <v>48</v>
      </c>
      <c s="37">
        <v>97</v>
      </c>
      <c s="36">
        <v>0.00073</v>
      </c>
      <c s="36">
        <f>ROUND(G285*H285,6)</f>
      </c>
      <c r="L285" s="38">
        <v>0</v>
      </c>
      <c s="32">
        <f>ROUND(ROUND(L285,2)*ROUND(G285,3),2)</f>
      </c>
      <c s="36" t="s">
        <v>447</v>
      </c>
      <c>
        <f>(M285*21)/100</f>
      </c>
      <c t="s">
        <v>28</v>
      </c>
    </row>
    <row r="286" spans="1:5" ht="12.75">
      <c r="A286" s="35" t="s">
        <v>56</v>
      </c>
      <c r="E286" s="39" t="s">
        <v>3656</v>
      </c>
    </row>
    <row r="287" spans="1:5" ht="12.75">
      <c r="A287" s="35" t="s">
        <v>57</v>
      </c>
      <c r="E287" s="40" t="s">
        <v>5</v>
      </c>
    </row>
    <row r="288" spans="1:5" ht="12.75">
      <c r="A288" t="s">
        <v>58</v>
      </c>
      <c r="E288" s="39" t="s">
        <v>5</v>
      </c>
    </row>
    <row r="289" spans="1:16" ht="12.75">
      <c r="A289" t="s">
        <v>50</v>
      </c>
      <c s="34" t="s">
        <v>654</v>
      </c>
      <c s="34" t="s">
        <v>3657</v>
      </c>
      <c s="35" t="s">
        <v>5</v>
      </c>
      <c s="6" t="s">
        <v>3658</v>
      </c>
      <c s="36" t="s">
        <v>48</v>
      </c>
      <c s="37">
        <v>108</v>
      </c>
      <c s="36">
        <v>0.00127</v>
      </c>
      <c s="36">
        <f>ROUND(G289*H289,6)</f>
      </c>
      <c r="L289" s="38">
        <v>0</v>
      </c>
      <c s="32">
        <f>ROUND(ROUND(L289,2)*ROUND(G289,3),2)</f>
      </c>
      <c s="36" t="s">
        <v>447</v>
      </c>
      <c>
        <f>(M289*21)/100</f>
      </c>
      <c t="s">
        <v>28</v>
      </c>
    </row>
    <row r="290" spans="1:5" ht="12.75">
      <c r="A290" s="35" t="s">
        <v>56</v>
      </c>
      <c r="E290" s="39" t="s">
        <v>3658</v>
      </c>
    </row>
    <row r="291" spans="1:5" ht="12.75">
      <c r="A291" s="35" t="s">
        <v>57</v>
      </c>
      <c r="E291" s="40" t="s">
        <v>5</v>
      </c>
    </row>
    <row r="292" spans="1:5" ht="12.75">
      <c r="A292" t="s">
        <v>58</v>
      </c>
      <c r="E292" s="39" t="s">
        <v>5</v>
      </c>
    </row>
    <row r="293" spans="1:16" ht="12.75">
      <c r="A293" t="s">
        <v>50</v>
      </c>
      <c s="34" t="s">
        <v>659</v>
      </c>
      <c s="34" t="s">
        <v>3659</v>
      </c>
      <c s="35" t="s">
        <v>5</v>
      </c>
      <c s="6" t="s">
        <v>3660</v>
      </c>
      <c s="36" t="s">
        <v>48</v>
      </c>
      <c s="37">
        <v>10</v>
      </c>
      <c s="36">
        <v>0.00159</v>
      </c>
      <c s="36">
        <f>ROUND(G293*H293,6)</f>
      </c>
      <c r="L293" s="38">
        <v>0</v>
      </c>
      <c s="32">
        <f>ROUND(ROUND(L293,2)*ROUND(G293,3),2)</f>
      </c>
      <c s="36" t="s">
        <v>447</v>
      </c>
      <c>
        <f>(M293*21)/100</f>
      </c>
      <c t="s">
        <v>28</v>
      </c>
    </row>
    <row r="294" spans="1:5" ht="12.75">
      <c r="A294" s="35" t="s">
        <v>56</v>
      </c>
      <c r="E294" s="39" t="s">
        <v>3660</v>
      </c>
    </row>
    <row r="295" spans="1:5" ht="12.75">
      <c r="A295" s="35" t="s">
        <v>57</v>
      </c>
      <c r="E295" s="40" t="s">
        <v>5</v>
      </c>
    </row>
    <row r="296" spans="1:5" ht="12.75">
      <c r="A296" t="s">
        <v>58</v>
      </c>
      <c r="E296" s="39" t="s">
        <v>5</v>
      </c>
    </row>
    <row r="297" spans="1:16" ht="12.75">
      <c r="A297" t="s">
        <v>50</v>
      </c>
      <c s="34" t="s">
        <v>664</v>
      </c>
      <c s="34" t="s">
        <v>3661</v>
      </c>
      <c s="35" t="s">
        <v>5</v>
      </c>
      <c s="6" t="s">
        <v>3662</v>
      </c>
      <c s="36" t="s">
        <v>48</v>
      </c>
      <c s="37">
        <v>12</v>
      </c>
      <c s="36">
        <v>0.00336</v>
      </c>
      <c s="36">
        <f>ROUND(G297*H297,6)</f>
      </c>
      <c r="L297" s="38">
        <v>0</v>
      </c>
      <c s="32">
        <f>ROUND(ROUND(L297,2)*ROUND(G297,3),2)</f>
      </c>
      <c s="36" t="s">
        <v>447</v>
      </c>
      <c>
        <f>(M297*21)/100</f>
      </c>
      <c t="s">
        <v>28</v>
      </c>
    </row>
    <row r="298" spans="1:5" ht="12.75">
      <c r="A298" s="35" t="s">
        <v>56</v>
      </c>
      <c r="E298" s="39" t="s">
        <v>3662</v>
      </c>
    </row>
    <row r="299" spans="1:5" ht="12.75">
      <c r="A299" s="35" t="s">
        <v>57</v>
      </c>
      <c r="E299" s="40" t="s">
        <v>5</v>
      </c>
    </row>
    <row r="300" spans="1:5" ht="12.75">
      <c r="A300" t="s">
        <v>58</v>
      </c>
      <c r="E300" s="39" t="s">
        <v>5</v>
      </c>
    </row>
    <row r="301" spans="1:16" ht="25.5">
      <c r="A301" t="s">
        <v>50</v>
      </c>
      <c s="34" t="s">
        <v>668</v>
      </c>
      <c s="34" t="s">
        <v>3663</v>
      </c>
      <c s="35" t="s">
        <v>5</v>
      </c>
      <c s="6" t="s">
        <v>3664</v>
      </c>
      <c s="36" t="s">
        <v>139</v>
      </c>
      <c s="37">
        <v>36</v>
      </c>
      <c s="36">
        <v>1E-05</v>
      </c>
      <c s="36">
        <f>ROUND(G301*H301,6)</f>
      </c>
      <c r="L301" s="38">
        <v>0</v>
      </c>
      <c s="32">
        <f>ROUND(ROUND(L301,2)*ROUND(G301,3),2)</f>
      </c>
      <c s="36" t="s">
        <v>447</v>
      </c>
      <c>
        <f>(M301*21)/100</f>
      </c>
      <c t="s">
        <v>28</v>
      </c>
    </row>
    <row r="302" spans="1:5" ht="25.5">
      <c r="A302" s="35" t="s">
        <v>56</v>
      </c>
      <c r="E302" s="39" t="s">
        <v>3664</v>
      </c>
    </row>
    <row r="303" spans="1:5" ht="12.75">
      <c r="A303" s="35" t="s">
        <v>57</v>
      </c>
      <c r="E303" s="40" t="s">
        <v>5</v>
      </c>
    </row>
    <row r="304" spans="1:5" ht="12.75">
      <c r="A304" t="s">
        <v>58</v>
      </c>
      <c r="E304" s="39" t="s">
        <v>5</v>
      </c>
    </row>
    <row r="305" spans="1:16" ht="12.75">
      <c r="A305" t="s">
        <v>50</v>
      </c>
      <c s="34" t="s">
        <v>672</v>
      </c>
      <c s="34" t="s">
        <v>3665</v>
      </c>
      <c s="35" t="s">
        <v>5</v>
      </c>
      <c s="6" t="s">
        <v>3666</v>
      </c>
      <c s="36" t="s">
        <v>48</v>
      </c>
      <c s="37">
        <v>797</v>
      </c>
      <c s="36">
        <v>0</v>
      </c>
      <c s="36">
        <f>ROUND(G305*H305,6)</f>
      </c>
      <c r="L305" s="38">
        <v>0</v>
      </c>
      <c s="32">
        <f>ROUND(ROUND(L305,2)*ROUND(G305,3),2)</f>
      </c>
      <c s="36" t="s">
        <v>447</v>
      </c>
      <c>
        <f>(M305*21)/100</f>
      </c>
      <c t="s">
        <v>28</v>
      </c>
    </row>
    <row r="306" spans="1:5" ht="12.75">
      <c r="A306" s="35" t="s">
        <v>56</v>
      </c>
      <c r="E306" s="39" t="s">
        <v>3666</v>
      </c>
    </row>
    <row r="307" spans="1:5" ht="12.75">
      <c r="A307" s="35" t="s">
        <v>57</v>
      </c>
      <c r="E307" s="40" t="s">
        <v>5</v>
      </c>
    </row>
    <row r="308" spans="1:5" ht="12.75">
      <c r="A308" t="s">
        <v>58</v>
      </c>
      <c r="E308" s="39" t="s">
        <v>5</v>
      </c>
    </row>
    <row r="309" spans="1:16" ht="12.75">
      <c r="A309" t="s">
        <v>50</v>
      </c>
      <c s="34" t="s">
        <v>676</v>
      </c>
      <c s="34" t="s">
        <v>3667</v>
      </c>
      <c s="35" t="s">
        <v>5</v>
      </c>
      <c s="6" t="s">
        <v>3668</v>
      </c>
      <c s="36" t="s">
        <v>48</v>
      </c>
      <c s="37">
        <v>12</v>
      </c>
      <c s="36">
        <v>0</v>
      </c>
      <c s="36">
        <f>ROUND(G309*H309,6)</f>
      </c>
      <c r="L309" s="38">
        <v>0</v>
      </c>
      <c s="32">
        <f>ROUND(ROUND(L309,2)*ROUND(G309,3),2)</f>
      </c>
      <c s="36" t="s">
        <v>447</v>
      </c>
      <c>
        <f>(M309*21)/100</f>
      </c>
      <c t="s">
        <v>28</v>
      </c>
    </row>
    <row r="310" spans="1:5" ht="12.75">
      <c r="A310" s="35" t="s">
        <v>56</v>
      </c>
      <c r="E310" s="39" t="s">
        <v>3668</v>
      </c>
    </row>
    <row r="311" spans="1:5" ht="12.75">
      <c r="A311" s="35" t="s">
        <v>57</v>
      </c>
      <c r="E311" s="40" t="s">
        <v>5</v>
      </c>
    </row>
    <row r="312" spans="1:5" ht="12.75">
      <c r="A312" t="s">
        <v>58</v>
      </c>
      <c r="E312" s="39" t="s">
        <v>5</v>
      </c>
    </row>
    <row r="313" spans="1:16" ht="12.75">
      <c r="A313" t="s">
        <v>50</v>
      </c>
      <c s="34" t="s">
        <v>680</v>
      </c>
      <c s="34" t="s">
        <v>3669</v>
      </c>
      <c s="35" t="s">
        <v>5</v>
      </c>
      <c s="6" t="s">
        <v>3670</v>
      </c>
      <c s="36" t="s">
        <v>48</v>
      </c>
      <c s="37">
        <v>809</v>
      </c>
      <c s="36">
        <v>0</v>
      </c>
      <c s="36">
        <f>ROUND(G313*H313,6)</f>
      </c>
      <c r="L313" s="38">
        <v>0</v>
      </c>
      <c s="32">
        <f>ROUND(ROUND(L313,2)*ROUND(G313,3),2)</f>
      </c>
      <c s="36" t="s">
        <v>61</v>
      </c>
      <c>
        <f>(M313*21)/100</f>
      </c>
      <c t="s">
        <v>28</v>
      </c>
    </row>
    <row r="314" spans="1:5" ht="12.75">
      <c r="A314" s="35" t="s">
        <v>56</v>
      </c>
      <c r="E314" s="39" t="s">
        <v>3670</v>
      </c>
    </row>
    <row r="315" spans="1:5" ht="12.75">
      <c r="A315" s="35" t="s">
        <v>57</v>
      </c>
      <c r="E315" s="40" t="s">
        <v>5</v>
      </c>
    </row>
    <row r="316" spans="1:5" ht="12.75">
      <c r="A316" t="s">
        <v>58</v>
      </c>
      <c r="E316" s="39" t="s">
        <v>5</v>
      </c>
    </row>
    <row r="317" spans="1:16" ht="12.75">
      <c r="A317" t="s">
        <v>50</v>
      </c>
      <c s="34" t="s">
        <v>683</v>
      </c>
      <c s="34" t="s">
        <v>3671</v>
      </c>
      <c s="35" t="s">
        <v>5</v>
      </c>
      <c s="6" t="s">
        <v>3672</v>
      </c>
      <c s="36" t="s">
        <v>139</v>
      </c>
      <c s="37">
        <v>1</v>
      </c>
      <c s="36">
        <v>0</v>
      </c>
      <c s="36">
        <f>ROUND(G317*H317,6)</f>
      </c>
      <c r="L317" s="38">
        <v>0</v>
      </c>
      <c s="32">
        <f>ROUND(ROUND(L317,2)*ROUND(G317,3),2)</f>
      </c>
      <c s="36" t="s">
        <v>61</v>
      </c>
      <c>
        <f>(M317*21)/100</f>
      </c>
      <c t="s">
        <v>28</v>
      </c>
    </row>
    <row r="318" spans="1:5" ht="12.75">
      <c r="A318" s="35" t="s">
        <v>56</v>
      </c>
      <c r="E318" s="39" t="s">
        <v>3672</v>
      </c>
    </row>
    <row r="319" spans="1:5" ht="12.75">
      <c r="A319" s="35" t="s">
        <v>57</v>
      </c>
      <c r="E319" s="40" t="s">
        <v>5</v>
      </c>
    </row>
    <row r="320" spans="1:5" ht="12.75">
      <c r="A320" t="s">
        <v>58</v>
      </c>
      <c r="E320" s="39" t="s">
        <v>5</v>
      </c>
    </row>
    <row r="321" spans="1:16" ht="12.75">
      <c r="A321" t="s">
        <v>50</v>
      </c>
      <c s="34" t="s">
        <v>687</v>
      </c>
      <c s="34" t="s">
        <v>3673</v>
      </c>
      <c s="35" t="s">
        <v>5</v>
      </c>
      <c s="6" t="s">
        <v>3674</v>
      </c>
      <c s="36" t="s">
        <v>139</v>
      </c>
      <c s="37">
        <v>1</v>
      </c>
      <c s="36">
        <v>0</v>
      </c>
      <c s="36">
        <f>ROUND(G321*H321,6)</f>
      </c>
      <c r="L321" s="38">
        <v>0</v>
      </c>
      <c s="32">
        <f>ROUND(ROUND(L321,2)*ROUND(G321,3),2)</f>
      </c>
      <c s="36" t="s">
        <v>61</v>
      </c>
      <c>
        <f>(M321*21)/100</f>
      </c>
      <c t="s">
        <v>28</v>
      </c>
    </row>
    <row r="322" spans="1:5" ht="12.75">
      <c r="A322" s="35" t="s">
        <v>56</v>
      </c>
      <c r="E322" s="39" t="s">
        <v>3674</v>
      </c>
    </row>
    <row r="323" spans="1:5" ht="12.75">
      <c r="A323" s="35" t="s">
        <v>57</v>
      </c>
      <c r="E323" s="40" t="s">
        <v>5</v>
      </c>
    </row>
    <row r="324" spans="1:5" ht="12.75">
      <c r="A324" t="s">
        <v>58</v>
      </c>
      <c r="E324" s="39" t="s">
        <v>5</v>
      </c>
    </row>
    <row r="325" spans="1:16" ht="12.75">
      <c r="A325" t="s">
        <v>50</v>
      </c>
      <c s="34" t="s">
        <v>691</v>
      </c>
      <c s="34" t="s">
        <v>3675</v>
      </c>
      <c s="35" t="s">
        <v>5</v>
      </c>
      <c s="6" t="s">
        <v>3676</v>
      </c>
      <c s="36" t="s">
        <v>139</v>
      </c>
      <c s="37">
        <v>1</v>
      </c>
      <c s="36">
        <v>0</v>
      </c>
      <c s="36">
        <f>ROUND(G325*H325,6)</f>
      </c>
      <c r="L325" s="38">
        <v>0</v>
      </c>
      <c s="32">
        <f>ROUND(ROUND(L325,2)*ROUND(G325,3),2)</f>
      </c>
      <c s="36" t="s">
        <v>61</v>
      </c>
      <c>
        <f>(M325*21)/100</f>
      </c>
      <c t="s">
        <v>28</v>
      </c>
    </row>
    <row r="326" spans="1:5" ht="12.75">
      <c r="A326" s="35" t="s">
        <v>56</v>
      </c>
      <c r="E326" s="39" t="s">
        <v>3676</v>
      </c>
    </row>
    <row r="327" spans="1:5" ht="12.75">
      <c r="A327" s="35" t="s">
        <v>57</v>
      </c>
      <c r="E327" s="40" t="s">
        <v>5</v>
      </c>
    </row>
    <row r="328" spans="1:5" ht="12.75">
      <c r="A328" t="s">
        <v>58</v>
      </c>
      <c r="E328" s="39" t="s">
        <v>5</v>
      </c>
    </row>
    <row r="329" spans="1:16" ht="12.75">
      <c r="A329" t="s">
        <v>50</v>
      </c>
      <c s="34" t="s">
        <v>695</v>
      </c>
      <c s="34" t="s">
        <v>3677</v>
      </c>
      <c s="35" t="s">
        <v>5</v>
      </c>
      <c s="6" t="s">
        <v>3678</v>
      </c>
      <c s="36" t="s">
        <v>48</v>
      </c>
      <c s="37">
        <v>48</v>
      </c>
      <c s="36">
        <v>0</v>
      </c>
      <c s="36">
        <f>ROUND(G329*H329,6)</f>
      </c>
      <c r="L329" s="38">
        <v>0</v>
      </c>
      <c s="32">
        <f>ROUND(ROUND(L329,2)*ROUND(G329,3),2)</f>
      </c>
      <c s="36" t="s">
        <v>61</v>
      </c>
      <c>
        <f>(M329*21)/100</f>
      </c>
      <c t="s">
        <v>28</v>
      </c>
    </row>
    <row r="330" spans="1:5" ht="12.75">
      <c r="A330" s="35" t="s">
        <v>56</v>
      </c>
      <c r="E330" s="39" t="s">
        <v>3678</v>
      </c>
    </row>
    <row r="331" spans="1:5" ht="12.75">
      <c r="A331" s="35" t="s">
        <v>57</v>
      </c>
      <c r="E331" s="40" t="s">
        <v>5</v>
      </c>
    </row>
    <row r="332" spans="1:5" ht="12.75">
      <c r="A332" t="s">
        <v>58</v>
      </c>
      <c r="E332" s="39" t="s">
        <v>5</v>
      </c>
    </row>
    <row r="333" spans="1:16" ht="25.5">
      <c r="A333" t="s">
        <v>50</v>
      </c>
      <c s="34" t="s">
        <v>699</v>
      </c>
      <c s="34" t="s">
        <v>3679</v>
      </c>
      <c s="35" t="s">
        <v>5</v>
      </c>
      <c s="6" t="s">
        <v>3680</v>
      </c>
      <c s="36" t="s">
        <v>1095</v>
      </c>
      <c s="37">
        <v>4948.045</v>
      </c>
      <c s="36">
        <v>0</v>
      </c>
      <c s="36">
        <f>ROUND(G333*H333,6)</f>
      </c>
      <c r="L333" s="38">
        <v>0</v>
      </c>
      <c s="32">
        <f>ROUND(ROUND(L333,2)*ROUND(G333,3),2)</f>
      </c>
      <c s="36" t="s">
        <v>447</v>
      </c>
      <c>
        <f>(M333*21)/100</f>
      </c>
      <c t="s">
        <v>28</v>
      </c>
    </row>
    <row r="334" spans="1:5" ht="25.5">
      <c r="A334" s="35" t="s">
        <v>56</v>
      </c>
      <c r="E334" s="39" t="s">
        <v>3680</v>
      </c>
    </row>
    <row r="335" spans="1:5" ht="12.75">
      <c r="A335" s="35" t="s">
        <v>57</v>
      </c>
      <c r="E335" s="40" t="s">
        <v>5</v>
      </c>
    </row>
    <row r="336" spans="1:5" ht="12.75">
      <c r="A336" t="s">
        <v>58</v>
      </c>
      <c r="E336" s="39" t="s">
        <v>5</v>
      </c>
    </row>
    <row r="337" spans="1:13" ht="12.75">
      <c r="A337" t="s">
        <v>47</v>
      </c>
      <c r="C337" s="31" t="s">
        <v>1167</v>
      </c>
      <c r="E337" s="33" t="s">
        <v>1168</v>
      </c>
      <c r="J337" s="32">
        <f>0</f>
      </c>
      <c s="32">
        <f>0</f>
      </c>
      <c s="32">
        <f>0+L338+L342+L346+L350+L354+L358+L362+L366+L370+L374+L378+L382+L386+L390+L394+L398+L402+L406+L410+L414+L418+L422+L426+L430+L434+L438+L442+L446+L450+L454+L458+L462</f>
      </c>
      <c s="32">
        <f>0+M338+M342+M346+M350+M354+M358+M362+M366+M370+M374+M378+M382+M386+M390+M394+M398+M402+M406+M410+M414+M418+M422+M426+M430+M434+M438+M442+M446+M450+M454+M458+M462</f>
      </c>
    </row>
    <row r="338" spans="1:16" ht="12.75">
      <c r="A338" t="s">
        <v>50</v>
      </c>
      <c s="34" t="s">
        <v>704</v>
      </c>
      <c s="34" t="s">
        <v>3681</v>
      </c>
      <c s="35" t="s">
        <v>5</v>
      </c>
      <c s="6" t="s">
        <v>3682</v>
      </c>
      <c s="36" t="s">
        <v>139</v>
      </c>
      <c s="37">
        <v>28</v>
      </c>
      <c s="36">
        <v>3E-05</v>
      </c>
      <c s="36">
        <f>ROUND(G338*H338,6)</f>
      </c>
      <c r="L338" s="38">
        <v>0</v>
      </c>
      <c s="32">
        <f>ROUND(ROUND(L338,2)*ROUND(G338,3),2)</f>
      </c>
      <c s="36" t="s">
        <v>447</v>
      </c>
      <c>
        <f>(M338*21)/100</f>
      </c>
      <c t="s">
        <v>28</v>
      </c>
    </row>
    <row r="339" spans="1:5" ht="12.75">
      <c r="A339" s="35" t="s">
        <v>56</v>
      </c>
      <c r="E339" s="39" t="s">
        <v>3682</v>
      </c>
    </row>
    <row r="340" spans="1:5" ht="12.75">
      <c r="A340" s="35" t="s">
        <v>57</v>
      </c>
      <c r="E340" s="40" t="s">
        <v>5</v>
      </c>
    </row>
    <row r="341" spans="1:5" ht="12.75">
      <c r="A341" t="s">
        <v>58</v>
      </c>
      <c r="E341" s="39" t="s">
        <v>5</v>
      </c>
    </row>
    <row r="342" spans="1:16" ht="12.75">
      <c r="A342" t="s">
        <v>50</v>
      </c>
      <c s="34" t="s">
        <v>709</v>
      </c>
      <c s="34" t="s">
        <v>3683</v>
      </c>
      <c s="35" t="s">
        <v>5</v>
      </c>
      <c s="6" t="s">
        <v>3684</v>
      </c>
      <c s="36" t="s">
        <v>139</v>
      </c>
      <c s="37">
        <v>4</v>
      </c>
      <c s="36">
        <v>8E-05</v>
      </c>
      <c s="36">
        <f>ROUND(G342*H342,6)</f>
      </c>
      <c r="L342" s="38">
        <v>0</v>
      </c>
      <c s="32">
        <f>ROUND(ROUND(L342,2)*ROUND(G342,3),2)</f>
      </c>
      <c s="36" t="s">
        <v>447</v>
      </c>
      <c>
        <f>(M342*21)/100</f>
      </c>
      <c t="s">
        <v>28</v>
      </c>
    </row>
    <row r="343" spans="1:5" ht="12.75">
      <c r="A343" s="35" t="s">
        <v>56</v>
      </c>
      <c r="E343" s="39" t="s">
        <v>3684</v>
      </c>
    </row>
    <row r="344" spans="1:5" ht="12.75">
      <c r="A344" s="35" t="s">
        <v>57</v>
      </c>
      <c r="E344" s="40" t="s">
        <v>5</v>
      </c>
    </row>
    <row r="345" spans="1:5" ht="12.75">
      <c r="A345" t="s">
        <v>58</v>
      </c>
      <c r="E345" s="39" t="s">
        <v>5</v>
      </c>
    </row>
    <row r="346" spans="1:16" ht="12.75">
      <c r="A346" t="s">
        <v>50</v>
      </c>
      <c s="34" t="s">
        <v>713</v>
      </c>
      <c s="34" t="s">
        <v>3685</v>
      </c>
      <c s="35" t="s">
        <v>5</v>
      </c>
      <c s="6" t="s">
        <v>3686</v>
      </c>
      <c s="36" t="s">
        <v>139</v>
      </c>
      <c s="37">
        <v>2</v>
      </c>
      <c s="36">
        <v>0.0001</v>
      </c>
      <c s="36">
        <f>ROUND(G346*H346,6)</f>
      </c>
      <c r="L346" s="38">
        <v>0</v>
      </c>
      <c s="32">
        <f>ROUND(ROUND(L346,2)*ROUND(G346,3),2)</f>
      </c>
      <c s="36" t="s">
        <v>447</v>
      </c>
      <c>
        <f>(M346*21)/100</f>
      </c>
      <c t="s">
        <v>28</v>
      </c>
    </row>
    <row r="347" spans="1:5" ht="12.75">
      <c r="A347" s="35" t="s">
        <v>56</v>
      </c>
      <c r="E347" s="39" t="s">
        <v>3686</v>
      </c>
    </row>
    <row r="348" spans="1:5" ht="12.75">
      <c r="A348" s="35" t="s">
        <v>57</v>
      </c>
      <c r="E348" s="40" t="s">
        <v>5</v>
      </c>
    </row>
    <row r="349" spans="1:5" ht="12.75">
      <c r="A349" t="s">
        <v>58</v>
      </c>
      <c r="E349" s="39" t="s">
        <v>5</v>
      </c>
    </row>
    <row r="350" spans="1:16" ht="12.75">
      <c r="A350" t="s">
        <v>50</v>
      </c>
      <c s="34" t="s">
        <v>717</v>
      </c>
      <c s="34" t="s">
        <v>3687</v>
      </c>
      <c s="35" t="s">
        <v>5</v>
      </c>
      <c s="6" t="s">
        <v>3688</v>
      </c>
      <c s="36" t="s">
        <v>139</v>
      </c>
      <c s="37">
        <v>2</v>
      </c>
      <c s="36">
        <v>0.00014</v>
      </c>
      <c s="36">
        <f>ROUND(G350*H350,6)</f>
      </c>
      <c r="L350" s="38">
        <v>0</v>
      </c>
      <c s="32">
        <f>ROUND(ROUND(L350,2)*ROUND(G350,3),2)</f>
      </c>
      <c s="36" t="s">
        <v>447</v>
      </c>
      <c>
        <f>(M350*21)/100</f>
      </c>
      <c t="s">
        <v>28</v>
      </c>
    </row>
    <row r="351" spans="1:5" ht="12.75">
      <c r="A351" s="35" t="s">
        <v>56</v>
      </c>
      <c r="E351" s="39" t="s">
        <v>3688</v>
      </c>
    </row>
    <row r="352" spans="1:5" ht="12.75">
      <c r="A352" s="35" t="s">
        <v>57</v>
      </c>
      <c r="E352" s="40" t="s">
        <v>5</v>
      </c>
    </row>
    <row r="353" spans="1:5" ht="12.75">
      <c r="A353" t="s">
        <v>58</v>
      </c>
      <c r="E353" s="39" t="s">
        <v>5</v>
      </c>
    </row>
    <row r="354" spans="1:16" ht="12.75">
      <c r="A354" t="s">
        <v>50</v>
      </c>
      <c s="34" t="s">
        <v>721</v>
      </c>
      <c s="34" t="s">
        <v>3689</v>
      </c>
      <c s="35" t="s">
        <v>5</v>
      </c>
      <c s="6" t="s">
        <v>3690</v>
      </c>
      <c s="36" t="s">
        <v>139</v>
      </c>
      <c s="37">
        <v>3</v>
      </c>
      <c s="36">
        <v>0.00021</v>
      </c>
      <c s="36">
        <f>ROUND(G354*H354,6)</f>
      </c>
      <c r="L354" s="38">
        <v>0</v>
      </c>
      <c s="32">
        <f>ROUND(ROUND(L354,2)*ROUND(G354,3),2)</f>
      </c>
      <c s="36" t="s">
        <v>447</v>
      </c>
      <c>
        <f>(M354*21)/100</f>
      </c>
      <c t="s">
        <v>28</v>
      </c>
    </row>
    <row r="355" spans="1:5" ht="12.75">
      <c r="A355" s="35" t="s">
        <v>56</v>
      </c>
      <c r="E355" s="39" t="s">
        <v>3690</v>
      </c>
    </row>
    <row r="356" spans="1:5" ht="12.75">
      <c r="A356" s="35" t="s">
        <v>57</v>
      </c>
      <c r="E356" s="40" t="s">
        <v>5</v>
      </c>
    </row>
    <row r="357" spans="1:5" ht="12.75">
      <c r="A357" t="s">
        <v>58</v>
      </c>
      <c r="E357" s="39" t="s">
        <v>5</v>
      </c>
    </row>
    <row r="358" spans="1:16" ht="12.75">
      <c r="A358" t="s">
        <v>50</v>
      </c>
      <c s="34" t="s">
        <v>725</v>
      </c>
      <c s="34" t="s">
        <v>3691</v>
      </c>
      <c s="35" t="s">
        <v>5</v>
      </c>
      <c s="6" t="s">
        <v>3692</v>
      </c>
      <c s="36" t="s">
        <v>139</v>
      </c>
      <c s="37">
        <v>2</v>
      </c>
      <c s="36">
        <v>0.00012</v>
      </c>
      <c s="36">
        <f>ROUND(G358*H358,6)</f>
      </c>
      <c r="L358" s="38">
        <v>0</v>
      </c>
      <c s="32">
        <f>ROUND(ROUND(L358,2)*ROUND(G358,3),2)</f>
      </c>
      <c s="36" t="s">
        <v>447</v>
      </c>
      <c>
        <f>(M358*21)/100</f>
      </c>
      <c t="s">
        <v>28</v>
      </c>
    </row>
    <row r="359" spans="1:5" ht="12.75">
      <c r="A359" s="35" t="s">
        <v>56</v>
      </c>
      <c r="E359" s="39" t="s">
        <v>3692</v>
      </c>
    </row>
    <row r="360" spans="1:5" ht="12.75">
      <c r="A360" s="35" t="s">
        <v>57</v>
      </c>
      <c r="E360" s="40" t="s">
        <v>5</v>
      </c>
    </row>
    <row r="361" spans="1:5" ht="12.75">
      <c r="A361" t="s">
        <v>58</v>
      </c>
      <c r="E361" s="39" t="s">
        <v>5</v>
      </c>
    </row>
    <row r="362" spans="1:16" ht="12.75">
      <c r="A362" t="s">
        <v>50</v>
      </c>
      <c s="34" t="s">
        <v>728</v>
      </c>
      <c s="34" t="s">
        <v>3693</v>
      </c>
      <c s="35" t="s">
        <v>5</v>
      </c>
      <c s="6" t="s">
        <v>3694</v>
      </c>
      <c s="36" t="s">
        <v>139</v>
      </c>
      <c s="37">
        <v>10</v>
      </c>
      <c s="36">
        <v>0.00024</v>
      </c>
      <c s="36">
        <f>ROUND(G362*H362,6)</f>
      </c>
      <c r="L362" s="38">
        <v>0</v>
      </c>
      <c s="32">
        <f>ROUND(ROUND(L362,2)*ROUND(G362,3),2)</f>
      </c>
      <c s="36" t="s">
        <v>447</v>
      </c>
      <c>
        <f>(M362*21)/100</f>
      </c>
      <c t="s">
        <v>28</v>
      </c>
    </row>
    <row r="363" spans="1:5" ht="12.75">
      <c r="A363" s="35" t="s">
        <v>56</v>
      </c>
      <c r="E363" s="39" t="s">
        <v>3694</v>
      </c>
    </row>
    <row r="364" spans="1:5" ht="12.75">
      <c r="A364" s="35" t="s">
        <v>57</v>
      </c>
      <c r="E364" s="40" t="s">
        <v>5</v>
      </c>
    </row>
    <row r="365" spans="1:5" ht="12.75">
      <c r="A365" t="s">
        <v>58</v>
      </c>
      <c r="E365" s="39" t="s">
        <v>5</v>
      </c>
    </row>
    <row r="366" spans="1:16" ht="25.5">
      <c r="A366" t="s">
        <v>50</v>
      </c>
      <c s="34" t="s">
        <v>732</v>
      </c>
      <c s="34" t="s">
        <v>3695</v>
      </c>
      <c s="35" t="s">
        <v>5</v>
      </c>
      <c s="6" t="s">
        <v>3696</v>
      </c>
      <c s="36" t="s">
        <v>139</v>
      </c>
      <c s="37">
        <v>11</v>
      </c>
      <c s="36">
        <v>0.00028</v>
      </c>
      <c s="36">
        <f>ROUND(G366*H366,6)</f>
      </c>
      <c r="L366" s="38">
        <v>0</v>
      </c>
      <c s="32">
        <f>ROUND(ROUND(L366,2)*ROUND(G366,3),2)</f>
      </c>
      <c s="36" t="s">
        <v>447</v>
      </c>
      <c>
        <f>(M366*21)/100</f>
      </c>
      <c t="s">
        <v>28</v>
      </c>
    </row>
    <row r="367" spans="1:5" ht="25.5">
      <c r="A367" s="35" t="s">
        <v>56</v>
      </c>
      <c r="E367" s="39" t="s">
        <v>3696</v>
      </c>
    </row>
    <row r="368" spans="1:5" ht="12.75">
      <c r="A368" s="35" t="s">
        <v>57</v>
      </c>
      <c r="E368" s="40" t="s">
        <v>5</v>
      </c>
    </row>
    <row r="369" spans="1:5" ht="12.75">
      <c r="A369" t="s">
        <v>58</v>
      </c>
      <c r="E369" s="39" t="s">
        <v>5</v>
      </c>
    </row>
    <row r="370" spans="1:16" ht="25.5">
      <c r="A370" t="s">
        <v>50</v>
      </c>
      <c s="34" t="s">
        <v>736</v>
      </c>
      <c s="34" t="s">
        <v>3697</v>
      </c>
      <c s="35" t="s">
        <v>5</v>
      </c>
      <c s="6" t="s">
        <v>3698</v>
      </c>
      <c s="36" t="s">
        <v>139</v>
      </c>
      <c s="37">
        <v>10</v>
      </c>
      <c s="36">
        <v>0.00014</v>
      </c>
      <c s="36">
        <f>ROUND(G370*H370,6)</f>
      </c>
      <c r="L370" s="38">
        <v>0</v>
      </c>
      <c s="32">
        <f>ROUND(ROUND(L370,2)*ROUND(G370,3),2)</f>
      </c>
      <c s="36" t="s">
        <v>447</v>
      </c>
      <c>
        <f>(M370*21)/100</f>
      </c>
      <c t="s">
        <v>28</v>
      </c>
    </row>
    <row r="371" spans="1:5" ht="25.5">
      <c r="A371" s="35" t="s">
        <v>56</v>
      </c>
      <c r="E371" s="39" t="s">
        <v>3698</v>
      </c>
    </row>
    <row r="372" spans="1:5" ht="12.75">
      <c r="A372" s="35" t="s">
        <v>57</v>
      </c>
      <c r="E372" s="40" t="s">
        <v>5</v>
      </c>
    </row>
    <row r="373" spans="1:5" ht="12.75">
      <c r="A373" t="s">
        <v>58</v>
      </c>
      <c r="E373" s="39" t="s">
        <v>5</v>
      </c>
    </row>
    <row r="374" spans="1:16" ht="12.75">
      <c r="A374" t="s">
        <v>50</v>
      </c>
      <c s="34" t="s">
        <v>740</v>
      </c>
      <c s="34" t="s">
        <v>3699</v>
      </c>
      <c s="35" t="s">
        <v>5</v>
      </c>
      <c s="6" t="s">
        <v>3700</v>
      </c>
      <c s="36" t="s">
        <v>139</v>
      </c>
      <c s="37">
        <v>2</v>
      </c>
      <c s="36">
        <v>0.00053</v>
      </c>
      <c s="36">
        <f>ROUND(G374*H374,6)</f>
      </c>
      <c r="L374" s="38">
        <v>0</v>
      </c>
      <c s="32">
        <f>ROUND(ROUND(L374,2)*ROUND(G374,3),2)</f>
      </c>
      <c s="36" t="s">
        <v>447</v>
      </c>
      <c>
        <f>(M374*21)/100</f>
      </c>
      <c t="s">
        <v>28</v>
      </c>
    </row>
    <row r="375" spans="1:5" ht="12.75">
      <c r="A375" s="35" t="s">
        <v>56</v>
      </c>
      <c r="E375" s="39" t="s">
        <v>3700</v>
      </c>
    </row>
    <row r="376" spans="1:5" ht="12.75">
      <c r="A376" s="35" t="s">
        <v>57</v>
      </c>
      <c r="E376" s="40" t="s">
        <v>5</v>
      </c>
    </row>
    <row r="377" spans="1:5" ht="12.75">
      <c r="A377" t="s">
        <v>58</v>
      </c>
      <c r="E377" s="39" t="s">
        <v>5</v>
      </c>
    </row>
    <row r="378" spans="1:16" ht="12.75">
      <c r="A378" t="s">
        <v>50</v>
      </c>
      <c s="34" t="s">
        <v>743</v>
      </c>
      <c s="34" t="s">
        <v>3701</v>
      </c>
      <c s="35" t="s">
        <v>5</v>
      </c>
      <c s="6" t="s">
        <v>3702</v>
      </c>
      <c s="36" t="s">
        <v>139</v>
      </c>
      <c s="37">
        <v>3</v>
      </c>
      <c s="36">
        <v>0.00084</v>
      </c>
      <c s="36">
        <f>ROUND(G378*H378,6)</f>
      </c>
      <c r="L378" s="38">
        <v>0</v>
      </c>
      <c s="32">
        <f>ROUND(ROUND(L378,2)*ROUND(G378,3),2)</f>
      </c>
      <c s="36" t="s">
        <v>447</v>
      </c>
      <c>
        <f>(M378*21)/100</f>
      </c>
      <c t="s">
        <v>28</v>
      </c>
    </row>
    <row r="379" spans="1:5" ht="12.75">
      <c r="A379" s="35" t="s">
        <v>56</v>
      </c>
      <c r="E379" s="39" t="s">
        <v>3702</v>
      </c>
    </row>
    <row r="380" spans="1:5" ht="12.75">
      <c r="A380" s="35" t="s">
        <v>57</v>
      </c>
      <c r="E380" s="40" t="s">
        <v>5</v>
      </c>
    </row>
    <row r="381" spans="1:5" ht="12.75">
      <c r="A381" t="s">
        <v>58</v>
      </c>
      <c r="E381" s="39" t="s">
        <v>5</v>
      </c>
    </row>
    <row r="382" spans="1:16" ht="25.5">
      <c r="A382" t="s">
        <v>50</v>
      </c>
      <c s="34" t="s">
        <v>746</v>
      </c>
      <c s="34" t="s">
        <v>3703</v>
      </c>
      <c s="35" t="s">
        <v>5</v>
      </c>
      <c s="6" t="s">
        <v>3704</v>
      </c>
      <c s="36" t="s">
        <v>139</v>
      </c>
      <c s="37">
        <v>28</v>
      </c>
      <c s="36">
        <v>0.0007</v>
      </c>
      <c s="36">
        <f>ROUND(G382*H382,6)</f>
      </c>
      <c r="L382" s="38">
        <v>0</v>
      </c>
      <c s="32">
        <f>ROUND(ROUND(L382,2)*ROUND(G382,3),2)</f>
      </c>
      <c s="36" t="s">
        <v>447</v>
      </c>
      <c>
        <f>(M382*21)/100</f>
      </c>
      <c t="s">
        <v>28</v>
      </c>
    </row>
    <row r="383" spans="1:5" ht="25.5">
      <c r="A383" s="35" t="s">
        <v>56</v>
      </c>
      <c r="E383" s="39" t="s">
        <v>3704</v>
      </c>
    </row>
    <row r="384" spans="1:5" ht="12.75">
      <c r="A384" s="35" t="s">
        <v>57</v>
      </c>
      <c r="E384" s="40" t="s">
        <v>5</v>
      </c>
    </row>
    <row r="385" spans="1:5" ht="12.75">
      <c r="A385" t="s">
        <v>58</v>
      </c>
      <c r="E385" s="39" t="s">
        <v>5</v>
      </c>
    </row>
    <row r="386" spans="1:16" ht="12.75">
      <c r="A386" t="s">
        <v>50</v>
      </c>
      <c s="34" t="s">
        <v>750</v>
      </c>
      <c s="34" t="s">
        <v>3705</v>
      </c>
      <c s="35" t="s">
        <v>5</v>
      </c>
      <c s="6" t="s">
        <v>3706</v>
      </c>
      <c s="36" t="s">
        <v>139</v>
      </c>
      <c s="37">
        <v>11</v>
      </c>
      <c s="36">
        <v>0.00024</v>
      </c>
      <c s="36">
        <f>ROUND(G386*H386,6)</f>
      </c>
      <c r="L386" s="38">
        <v>0</v>
      </c>
      <c s="32">
        <f>ROUND(ROUND(L386,2)*ROUND(G386,3),2)</f>
      </c>
      <c s="36" t="s">
        <v>447</v>
      </c>
      <c>
        <f>(M386*21)/100</f>
      </c>
      <c t="s">
        <v>28</v>
      </c>
    </row>
    <row r="387" spans="1:5" ht="12.75">
      <c r="A387" s="35" t="s">
        <v>56</v>
      </c>
      <c r="E387" s="39" t="s">
        <v>3706</v>
      </c>
    </row>
    <row r="388" spans="1:5" ht="12.75">
      <c r="A388" s="35" t="s">
        <v>57</v>
      </c>
      <c r="E388" s="40" t="s">
        <v>5</v>
      </c>
    </row>
    <row r="389" spans="1:5" ht="12.75">
      <c r="A389" t="s">
        <v>58</v>
      </c>
      <c r="E389" s="39" t="s">
        <v>5</v>
      </c>
    </row>
    <row r="390" spans="1:16" ht="12.75">
      <c r="A390" t="s">
        <v>50</v>
      </c>
      <c s="34" t="s">
        <v>753</v>
      </c>
      <c s="34" t="s">
        <v>3707</v>
      </c>
      <c s="35" t="s">
        <v>5</v>
      </c>
      <c s="6" t="s">
        <v>3708</v>
      </c>
      <c s="36" t="s">
        <v>139</v>
      </c>
      <c s="37">
        <v>22</v>
      </c>
      <c s="36">
        <v>0.00022</v>
      </c>
      <c s="36">
        <f>ROUND(G390*H390,6)</f>
      </c>
      <c r="L390" s="38">
        <v>0</v>
      </c>
      <c s="32">
        <f>ROUND(ROUND(L390,2)*ROUND(G390,3),2)</f>
      </c>
      <c s="36" t="s">
        <v>447</v>
      </c>
      <c>
        <f>(M390*21)/100</f>
      </c>
      <c t="s">
        <v>28</v>
      </c>
    </row>
    <row r="391" spans="1:5" ht="12.75">
      <c r="A391" s="35" t="s">
        <v>56</v>
      </c>
      <c r="E391" s="39" t="s">
        <v>3708</v>
      </c>
    </row>
    <row r="392" spans="1:5" ht="12.75">
      <c r="A392" s="35" t="s">
        <v>57</v>
      </c>
      <c r="E392" s="40" t="s">
        <v>5</v>
      </c>
    </row>
    <row r="393" spans="1:5" ht="12.75">
      <c r="A393" t="s">
        <v>58</v>
      </c>
      <c r="E393" s="39" t="s">
        <v>5</v>
      </c>
    </row>
    <row r="394" spans="1:16" ht="12.75">
      <c r="A394" t="s">
        <v>50</v>
      </c>
      <c s="34" t="s">
        <v>756</v>
      </c>
      <c s="34" t="s">
        <v>1170</v>
      </c>
      <c s="35" t="s">
        <v>5</v>
      </c>
      <c s="6" t="s">
        <v>1171</v>
      </c>
      <c s="36" t="s">
        <v>139</v>
      </c>
      <c s="37">
        <v>10</v>
      </c>
      <c s="36">
        <v>0.00034</v>
      </c>
      <c s="36">
        <f>ROUND(G394*H394,6)</f>
      </c>
      <c r="L394" s="38">
        <v>0</v>
      </c>
      <c s="32">
        <f>ROUND(ROUND(L394,2)*ROUND(G394,3),2)</f>
      </c>
      <c s="36" t="s">
        <v>447</v>
      </c>
      <c>
        <f>(M394*21)/100</f>
      </c>
      <c t="s">
        <v>28</v>
      </c>
    </row>
    <row r="395" spans="1:5" ht="12.75">
      <c r="A395" s="35" t="s">
        <v>56</v>
      </c>
      <c r="E395" s="39" t="s">
        <v>1171</v>
      </c>
    </row>
    <row r="396" spans="1:5" ht="12.75">
      <c r="A396" s="35" t="s">
        <v>57</v>
      </c>
      <c r="E396" s="40" t="s">
        <v>5</v>
      </c>
    </row>
    <row r="397" spans="1:5" ht="12.75">
      <c r="A397" t="s">
        <v>58</v>
      </c>
      <c r="E397" s="39" t="s">
        <v>5</v>
      </c>
    </row>
    <row r="398" spans="1:16" ht="12.75">
      <c r="A398" t="s">
        <v>50</v>
      </c>
      <c s="34" t="s">
        <v>760</v>
      </c>
      <c s="34" t="s">
        <v>3709</v>
      </c>
      <c s="35" t="s">
        <v>5</v>
      </c>
      <c s="6" t="s">
        <v>3710</v>
      </c>
      <c s="36" t="s">
        <v>139</v>
      </c>
      <c s="37">
        <v>13</v>
      </c>
      <c s="36">
        <v>0.0005</v>
      </c>
      <c s="36">
        <f>ROUND(G398*H398,6)</f>
      </c>
      <c r="L398" s="38">
        <v>0</v>
      </c>
      <c s="32">
        <f>ROUND(ROUND(L398,2)*ROUND(G398,3),2)</f>
      </c>
      <c s="36" t="s">
        <v>447</v>
      </c>
      <c>
        <f>(M398*21)/100</f>
      </c>
      <c t="s">
        <v>28</v>
      </c>
    </row>
    <row r="399" spans="1:5" ht="12.75">
      <c r="A399" s="35" t="s">
        <v>56</v>
      </c>
      <c r="E399" s="39" t="s">
        <v>3710</v>
      </c>
    </row>
    <row r="400" spans="1:5" ht="12.75">
      <c r="A400" s="35" t="s">
        <v>57</v>
      </c>
      <c r="E400" s="40" t="s">
        <v>5</v>
      </c>
    </row>
    <row r="401" spans="1:5" ht="12.75">
      <c r="A401" t="s">
        <v>58</v>
      </c>
      <c r="E401" s="39" t="s">
        <v>5</v>
      </c>
    </row>
    <row r="402" spans="1:16" ht="12.75">
      <c r="A402" t="s">
        <v>50</v>
      </c>
      <c s="34" t="s">
        <v>763</v>
      </c>
      <c s="34" t="s">
        <v>3711</v>
      </c>
      <c s="35" t="s">
        <v>5</v>
      </c>
      <c s="6" t="s">
        <v>3712</v>
      </c>
      <c s="36" t="s">
        <v>139</v>
      </c>
      <c s="37">
        <v>12</v>
      </c>
      <c s="36">
        <v>0.0007</v>
      </c>
      <c s="36">
        <f>ROUND(G402*H402,6)</f>
      </c>
      <c r="L402" s="38">
        <v>0</v>
      </c>
      <c s="32">
        <f>ROUND(ROUND(L402,2)*ROUND(G402,3),2)</f>
      </c>
      <c s="36" t="s">
        <v>447</v>
      </c>
      <c>
        <f>(M402*21)/100</f>
      </c>
      <c t="s">
        <v>28</v>
      </c>
    </row>
    <row r="403" spans="1:5" ht="12.75">
      <c r="A403" s="35" t="s">
        <v>56</v>
      </c>
      <c r="E403" s="39" t="s">
        <v>3712</v>
      </c>
    </row>
    <row r="404" spans="1:5" ht="12.75">
      <c r="A404" s="35" t="s">
        <v>57</v>
      </c>
      <c r="E404" s="40" t="s">
        <v>5</v>
      </c>
    </row>
    <row r="405" spans="1:5" ht="12.75">
      <c r="A405" t="s">
        <v>58</v>
      </c>
      <c r="E405" s="39" t="s">
        <v>5</v>
      </c>
    </row>
    <row r="406" spans="1:16" ht="12.75">
      <c r="A406" t="s">
        <v>50</v>
      </c>
      <c s="34" t="s">
        <v>766</v>
      </c>
      <c s="34" t="s">
        <v>3713</v>
      </c>
      <c s="35" t="s">
        <v>5</v>
      </c>
      <c s="6" t="s">
        <v>3714</v>
      </c>
      <c s="36" t="s">
        <v>139</v>
      </c>
      <c s="37">
        <v>4</v>
      </c>
      <c s="36">
        <v>0.00168</v>
      </c>
      <c s="36">
        <f>ROUND(G406*H406,6)</f>
      </c>
      <c r="L406" s="38">
        <v>0</v>
      </c>
      <c s="32">
        <f>ROUND(ROUND(L406,2)*ROUND(G406,3),2)</f>
      </c>
      <c s="36" t="s">
        <v>447</v>
      </c>
      <c>
        <f>(M406*21)/100</f>
      </c>
      <c t="s">
        <v>28</v>
      </c>
    </row>
    <row r="407" spans="1:5" ht="12.75">
      <c r="A407" s="35" t="s">
        <v>56</v>
      </c>
      <c r="E407" s="39" t="s">
        <v>3714</v>
      </c>
    </row>
    <row r="408" spans="1:5" ht="12.75">
      <c r="A408" s="35" t="s">
        <v>57</v>
      </c>
      <c r="E408" s="40" t="s">
        <v>5</v>
      </c>
    </row>
    <row r="409" spans="1:5" ht="12.75">
      <c r="A409" t="s">
        <v>58</v>
      </c>
      <c r="E409" s="39" t="s">
        <v>5</v>
      </c>
    </row>
    <row r="410" spans="1:16" ht="25.5">
      <c r="A410" t="s">
        <v>50</v>
      </c>
      <c s="34" t="s">
        <v>769</v>
      </c>
      <c s="34" t="s">
        <v>3715</v>
      </c>
      <c s="35" t="s">
        <v>5</v>
      </c>
      <c s="6" t="s">
        <v>3716</v>
      </c>
      <c s="36" t="s">
        <v>139</v>
      </c>
      <c s="37">
        <v>1</v>
      </c>
      <c s="36">
        <v>0.00147</v>
      </c>
      <c s="36">
        <f>ROUND(G410*H410,6)</f>
      </c>
      <c r="L410" s="38">
        <v>0</v>
      </c>
      <c s="32">
        <f>ROUND(ROUND(L410,2)*ROUND(G410,3),2)</f>
      </c>
      <c s="36" t="s">
        <v>447</v>
      </c>
      <c>
        <f>(M410*21)/100</f>
      </c>
      <c t="s">
        <v>28</v>
      </c>
    </row>
    <row r="411" spans="1:5" ht="25.5">
      <c r="A411" s="35" t="s">
        <v>56</v>
      </c>
      <c r="E411" s="39" t="s">
        <v>3716</v>
      </c>
    </row>
    <row r="412" spans="1:5" ht="12.75">
      <c r="A412" s="35" t="s">
        <v>57</v>
      </c>
      <c r="E412" s="40" t="s">
        <v>5</v>
      </c>
    </row>
    <row r="413" spans="1:5" ht="12.75">
      <c r="A413" t="s">
        <v>58</v>
      </c>
      <c r="E413" s="39" t="s">
        <v>5</v>
      </c>
    </row>
    <row r="414" spans="1:16" ht="25.5">
      <c r="A414" t="s">
        <v>50</v>
      </c>
      <c s="34" t="s">
        <v>773</v>
      </c>
      <c s="34" t="s">
        <v>3717</v>
      </c>
      <c s="35" t="s">
        <v>5</v>
      </c>
      <c s="6" t="s">
        <v>3718</v>
      </c>
      <c s="36" t="s">
        <v>139</v>
      </c>
      <c s="37">
        <v>1</v>
      </c>
      <c s="36">
        <v>0.0005</v>
      </c>
      <c s="36">
        <f>ROUND(G414*H414,6)</f>
      </c>
      <c r="L414" s="38">
        <v>0</v>
      </c>
      <c s="32">
        <f>ROUND(ROUND(L414,2)*ROUND(G414,3),2)</f>
      </c>
      <c s="36" t="s">
        <v>447</v>
      </c>
      <c>
        <f>(M414*21)/100</f>
      </c>
      <c t="s">
        <v>28</v>
      </c>
    </row>
    <row r="415" spans="1:5" ht="25.5">
      <c r="A415" s="35" t="s">
        <v>56</v>
      </c>
      <c r="E415" s="39" t="s">
        <v>3718</v>
      </c>
    </row>
    <row r="416" spans="1:5" ht="12.75">
      <c r="A416" s="35" t="s">
        <v>57</v>
      </c>
      <c r="E416" s="40" t="s">
        <v>5</v>
      </c>
    </row>
    <row r="417" spans="1:5" ht="12.75">
      <c r="A417" t="s">
        <v>58</v>
      </c>
      <c r="E417" s="39" t="s">
        <v>5</v>
      </c>
    </row>
    <row r="418" spans="1:16" ht="12.75">
      <c r="A418" t="s">
        <v>50</v>
      </c>
      <c s="34" t="s">
        <v>776</v>
      </c>
      <c s="34" t="s">
        <v>3719</v>
      </c>
      <c s="35" t="s">
        <v>5</v>
      </c>
      <c s="6" t="s">
        <v>3720</v>
      </c>
      <c s="36" t="s">
        <v>139</v>
      </c>
      <c s="37">
        <v>11</v>
      </c>
      <c s="36">
        <v>0.00026</v>
      </c>
      <c s="36">
        <f>ROUND(G418*H418,6)</f>
      </c>
      <c r="L418" s="38">
        <v>0</v>
      </c>
      <c s="32">
        <f>ROUND(ROUND(L418,2)*ROUND(G418,3),2)</f>
      </c>
      <c s="36" t="s">
        <v>447</v>
      </c>
      <c>
        <f>(M418*21)/100</f>
      </c>
      <c t="s">
        <v>28</v>
      </c>
    </row>
    <row r="419" spans="1:5" ht="12.75">
      <c r="A419" s="35" t="s">
        <v>56</v>
      </c>
      <c r="E419" s="39" t="s">
        <v>3720</v>
      </c>
    </row>
    <row r="420" spans="1:5" ht="12.75">
      <c r="A420" s="35" t="s">
        <v>57</v>
      </c>
      <c r="E420" s="40" t="s">
        <v>5</v>
      </c>
    </row>
    <row r="421" spans="1:5" ht="12.75">
      <c r="A421" t="s">
        <v>58</v>
      </c>
      <c r="E421" s="39" t="s">
        <v>5</v>
      </c>
    </row>
    <row r="422" spans="1:16" ht="25.5">
      <c r="A422" t="s">
        <v>50</v>
      </c>
      <c s="34" t="s">
        <v>779</v>
      </c>
      <c s="34" t="s">
        <v>3721</v>
      </c>
      <c s="35" t="s">
        <v>5</v>
      </c>
      <c s="6" t="s">
        <v>3722</v>
      </c>
      <c s="36" t="s">
        <v>139</v>
      </c>
      <c s="37">
        <v>3</v>
      </c>
      <c s="36">
        <v>0.00124</v>
      </c>
      <c s="36">
        <f>ROUND(G422*H422,6)</f>
      </c>
      <c r="L422" s="38">
        <v>0</v>
      </c>
      <c s="32">
        <f>ROUND(ROUND(L422,2)*ROUND(G422,3),2)</f>
      </c>
      <c s="36" t="s">
        <v>447</v>
      </c>
      <c>
        <f>(M422*21)/100</f>
      </c>
      <c t="s">
        <v>28</v>
      </c>
    </row>
    <row r="423" spans="1:5" ht="25.5">
      <c r="A423" s="35" t="s">
        <v>56</v>
      </c>
      <c r="E423" s="39" t="s">
        <v>3722</v>
      </c>
    </row>
    <row r="424" spans="1:5" ht="12.75">
      <c r="A424" s="35" t="s">
        <v>57</v>
      </c>
      <c r="E424" s="40" t="s">
        <v>5</v>
      </c>
    </row>
    <row r="425" spans="1:5" ht="12.75">
      <c r="A425" t="s">
        <v>58</v>
      </c>
      <c r="E425" s="39" t="s">
        <v>5</v>
      </c>
    </row>
    <row r="426" spans="1:16" ht="25.5">
      <c r="A426" t="s">
        <v>50</v>
      </c>
      <c s="34" t="s">
        <v>782</v>
      </c>
      <c s="34" t="s">
        <v>3723</v>
      </c>
      <c s="35" t="s">
        <v>5</v>
      </c>
      <c s="6" t="s">
        <v>3724</v>
      </c>
      <c s="36" t="s">
        <v>139</v>
      </c>
      <c s="37">
        <v>2</v>
      </c>
      <c s="36">
        <v>0.00033</v>
      </c>
      <c s="36">
        <f>ROUND(G426*H426,6)</f>
      </c>
      <c r="L426" s="38">
        <v>0</v>
      </c>
      <c s="32">
        <f>ROUND(ROUND(L426,2)*ROUND(G426,3),2)</f>
      </c>
      <c s="36" t="s">
        <v>447</v>
      </c>
      <c>
        <f>(M426*21)/100</f>
      </c>
      <c t="s">
        <v>28</v>
      </c>
    </row>
    <row r="427" spans="1:5" ht="25.5">
      <c r="A427" s="35" t="s">
        <v>56</v>
      </c>
      <c r="E427" s="39" t="s">
        <v>3724</v>
      </c>
    </row>
    <row r="428" spans="1:5" ht="12.75">
      <c r="A428" s="35" t="s">
        <v>57</v>
      </c>
      <c r="E428" s="40" t="s">
        <v>5</v>
      </c>
    </row>
    <row r="429" spans="1:5" ht="12.75">
      <c r="A429" t="s">
        <v>58</v>
      </c>
      <c r="E429" s="39" t="s">
        <v>5</v>
      </c>
    </row>
    <row r="430" spans="1:16" ht="25.5">
      <c r="A430" t="s">
        <v>50</v>
      </c>
      <c s="34" t="s">
        <v>786</v>
      </c>
      <c s="34" t="s">
        <v>3725</v>
      </c>
      <c s="35" t="s">
        <v>5</v>
      </c>
      <c s="6" t="s">
        <v>3726</v>
      </c>
      <c s="36" t="s">
        <v>139</v>
      </c>
      <c s="37">
        <v>2</v>
      </c>
      <c s="36">
        <v>0.00057</v>
      </c>
      <c s="36">
        <f>ROUND(G430*H430,6)</f>
      </c>
      <c r="L430" s="38">
        <v>0</v>
      </c>
      <c s="32">
        <f>ROUND(ROUND(L430,2)*ROUND(G430,3),2)</f>
      </c>
      <c s="36" t="s">
        <v>447</v>
      </c>
      <c>
        <f>(M430*21)/100</f>
      </c>
      <c t="s">
        <v>28</v>
      </c>
    </row>
    <row r="431" spans="1:5" ht="25.5">
      <c r="A431" s="35" t="s">
        <v>56</v>
      </c>
      <c r="E431" s="39" t="s">
        <v>3726</v>
      </c>
    </row>
    <row r="432" spans="1:5" ht="12.75">
      <c r="A432" s="35" t="s">
        <v>57</v>
      </c>
      <c r="E432" s="40" t="s">
        <v>5</v>
      </c>
    </row>
    <row r="433" spans="1:5" ht="12.75">
      <c r="A433" t="s">
        <v>58</v>
      </c>
      <c r="E433" s="39" t="s">
        <v>5</v>
      </c>
    </row>
    <row r="434" spans="1:16" ht="25.5">
      <c r="A434" t="s">
        <v>50</v>
      </c>
      <c s="34" t="s">
        <v>790</v>
      </c>
      <c s="34" t="s">
        <v>3721</v>
      </c>
      <c s="35" t="s">
        <v>51</v>
      </c>
      <c s="6" t="s">
        <v>3722</v>
      </c>
      <c s="36" t="s">
        <v>139</v>
      </c>
      <c s="37">
        <v>3</v>
      </c>
      <c s="36">
        <v>0.00124</v>
      </c>
      <c s="36">
        <f>ROUND(G434*H434,6)</f>
      </c>
      <c r="L434" s="38">
        <v>0</v>
      </c>
      <c s="32">
        <f>ROUND(ROUND(L434,2)*ROUND(G434,3),2)</f>
      </c>
      <c s="36" t="s">
        <v>447</v>
      </c>
      <c>
        <f>(M434*21)/100</f>
      </c>
      <c t="s">
        <v>28</v>
      </c>
    </row>
    <row r="435" spans="1:5" ht="25.5">
      <c r="A435" s="35" t="s">
        <v>56</v>
      </c>
      <c r="E435" s="39" t="s">
        <v>3722</v>
      </c>
    </row>
    <row r="436" spans="1:5" ht="12.75">
      <c r="A436" s="35" t="s">
        <v>57</v>
      </c>
      <c r="E436" s="40" t="s">
        <v>5</v>
      </c>
    </row>
    <row r="437" spans="1:5" ht="12.75">
      <c r="A437" t="s">
        <v>58</v>
      </c>
      <c r="E437" s="39" t="s">
        <v>5</v>
      </c>
    </row>
    <row r="438" spans="1:16" ht="12.75">
      <c r="A438" t="s">
        <v>50</v>
      </c>
      <c s="34" t="s">
        <v>794</v>
      </c>
      <c s="34" t="s">
        <v>3727</v>
      </c>
      <c s="35" t="s">
        <v>5</v>
      </c>
      <c s="6" t="s">
        <v>3728</v>
      </c>
      <c s="36" t="s">
        <v>139</v>
      </c>
      <c s="37">
        <v>1</v>
      </c>
      <c s="36">
        <v>0</v>
      </c>
      <c s="36">
        <f>ROUND(G438*H438,6)</f>
      </c>
      <c r="L438" s="38">
        <v>0</v>
      </c>
      <c s="32">
        <f>ROUND(ROUND(L438,2)*ROUND(G438,3),2)</f>
      </c>
      <c s="36" t="s">
        <v>61</v>
      </c>
      <c>
        <f>(M438*21)/100</f>
      </c>
      <c t="s">
        <v>28</v>
      </c>
    </row>
    <row r="439" spans="1:5" ht="12.75">
      <c r="A439" s="35" t="s">
        <v>56</v>
      </c>
      <c r="E439" s="39" t="s">
        <v>3728</v>
      </c>
    </row>
    <row r="440" spans="1:5" ht="12.75">
      <c r="A440" s="35" t="s">
        <v>57</v>
      </c>
      <c r="E440" s="40" t="s">
        <v>5</v>
      </c>
    </row>
    <row r="441" spans="1:5" ht="12.75">
      <c r="A441" t="s">
        <v>58</v>
      </c>
      <c r="E441" s="39" t="s">
        <v>5</v>
      </c>
    </row>
    <row r="442" spans="1:16" ht="38.25">
      <c r="A442" t="s">
        <v>50</v>
      </c>
      <c s="34" t="s">
        <v>799</v>
      </c>
      <c s="34" t="s">
        <v>3729</v>
      </c>
      <c s="35" t="s">
        <v>5</v>
      </c>
      <c s="6" t="s">
        <v>3730</v>
      </c>
      <c s="36" t="s">
        <v>139</v>
      </c>
      <c s="37">
        <v>1</v>
      </c>
      <c s="36">
        <v>0</v>
      </c>
      <c s="36">
        <f>ROUND(G442*H442,6)</f>
      </c>
      <c r="L442" s="38">
        <v>0</v>
      </c>
      <c s="32">
        <f>ROUND(ROUND(L442,2)*ROUND(G442,3),2)</f>
      </c>
      <c s="36" t="s">
        <v>61</v>
      </c>
      <c>
        <f>(M442*21)/100</f>
      </c>
      <c t="s">
        <v>28</v>
      </c>
    </row>
    <row r="443" spans="1:5" ht="89.25">
      <c r="A443" s="35" t="s">
        <v>56</v>
      </c>
      <c r="E443" s="39" t="s">
        <v>3731</v>
      </c>
    </row>
    <row r="444" spans="1:5" ht="12.75">
      <c r="A444" s="35" t="s">
        <v>57</v>
      </c>
      <c r="E444" s="40" t="s">
        <v>5</v>
      </c>
    </row>
    <row r="445" spans="1:5" ht="12.75">
      <c r="A445" t="s">
        <v>58</v>
      </c>
      <c r="E445" s="39" t="s">
        <v>5</v>
      </c>
    </row>
    <row r="446" spans="1:16" ht="25.5">
      <c r="A446" t="s">
        <v>50</v>
      </c>
      <c s="34" t="s">
        <v>803</v>
      </c>
      <c s="34" t="s">
        <v>3732</v>
      </c>
      <c s="35" t="s">
        <v>5</v>
      </c>
      <c s="6" t="s">
        <v>3733</v>
      </c>
      <c s="36" t="s">
        <v>139</v>
      </c>
      <c s="37">
        <v>28</v>
      </c>
      <c s="36">
        <v>0</v>
      </c>
      <c s="36">
        <f>ROUND(G446*H446,6)</f>
      </c>
      <c r="L446" s="38">
        <v>0</v>
      </c>
      <c s="32">
        <f>ROUND(ROUND(L446,2)*ROUND(G446,3),2)</f>
      </c>
      <c s="36" t="s">
        <v>61</v>
      </c>
      <c>
        <f>(M446*21)/100</f>
      </c>
      <c t="s">
        <v>28</v>
      </c>
    </row>
    <row r="447" spans="1:5" ht="51">
      <c r="A447" s="35" t="s">
        <v>56</v>
      </c>
      <c r="E447" s="39" t="s">
        <v>3734</v>
      </c>
    </row>
    <row r="448" spans="1:5" ht="12.75">
      <c r="A448" s="35" t="s">
        <v>57</v>
      </c>
      <c r="E448" s="40" t="s">
        <v>5</v>
      </c>
    </row>
    <row r="449" spans="1:5" ht="12.75">
      <c r="A449" t="s">
        <v>58</v>
      </c>
      <c r="E449" s="39" t="s">
        <v>5</v>
      </c>
    </row>
    <row r="450" spans="1:16" ht="25.5">
      <c r="A450" t="s">
        <v>50</v>
      </c>
      <c s="34" t="s">
        <v>808</v>
      </c>
      <c s="34" t="s">
        <v>3735</v>
      </c>
      <c s="35" t="s">
        <v>5</v>
      </c>
      <c s="6" t="s">
        <v>3736</v>
      </c>
      <c s="36" t="s">
        <v>139</v>
      </c>
      <c s="37">
        <v>2</v>
      </c>
      <c s="36">
        <v>0</v>
      </c>
      <c s="36">
        <f>ROUND(G450*H450,6)</f>
      </c>
      <c r="L450" s="38">
        <v>0</v>
      </c>
      <c s="32">
        <f>ROUND(ROUND(L450,2)*ROUND(G450,3),2)</f>
      </c>
      <c s="36" t="s">
        <v>61</v>
      </c>
      <c>
        <f>(M450*21)/100</f>
      </c>
      <c t="s">
        <v>28</v>
      </c>
    </row>
    <row r="451" spans="1:5" ht="25.5">
      <c r="A451" s="35" t="s">
        <v>56</v>
      </c>
      <c r="E451" s="39" t="s">
        <v>3737</v>
      </c>
    </row>
    <row r="452" spans="1:5" ht="12.75">
      <c r="A452" s="35" t="s">
        <v>57</v>
      </c>
      <c r="E452" s="40" t="s">
        <v>5</v>
      </c>
    </row>
    <row r="453" spans="1:5" ht="12.75">
      <c r="A453" t="s">
        <v>58</v>
      </c>
      <c r="E453" s="39" t="s">
        <v>5</v>
      </c>
    </row>
    <row r="454" spans="1:16" ht="12.75">
      <c r="A454" t="s">
        <v>50</v>
      </c>
      <c s="34" t="s">
        <v>812</v>
      </c>
      <c s="34" t="s">
        <v>3738</v>
      </c>
      <c s="35" t="s">
        <v>5</v>
      </c>
      <c s="6" t="s">
        <v>3739</v>
      </c>
      <c s="36" t="s">
        <v>139</v>
      </c>
      <c s="37">
        <v>2</v>
      </c>
      <c s="36">
        <v>0</v>
      </c>
      <c s="36">
        <f>ROUND(G454*H454,6)</f>
      </c>
      <c r="L454" s="38">
        <v>0</v>
      </c>
      <c s="32">
        <f>ROUND(ROUND(L454,2)*ROUND(G454,3),2)</f>
      </c>
      <c s="36" t="s">
        <v>61</v>
      </c>
      <c>
        <f>(M454*21)/100</f>
      </c>
      <c t="s">
        <v>28</v>
      </c>
    </row>
    <row r="455" spans="1:5" ht="12.75">
      <c r="A455" s="35" t="s">
        <v>56</v>
      </c>
      <c r="E455" s="39" t="s">
        <v>3739</v>
      </c>
    </row>
    <row r="456" spans="1:5" ht="12.75">
      <c r="A456" s="35" t="s">
        <v>57</v>
      </c>
      <c r="E456" s="40" t="s">
        <v>5</v>
      </c>
    </row>
    <row r="457" spans="1:5" ht="12.75">
      <c r="A457" t="s">
        <v>58</v>
      </c>
      <c r="E457" s="39" t="s">
        <v>5</v>
      </c>
    </row>
    <row r="458" spans="1:16" ht="12.75">
      <c r="A458" t="s">
        <v>50</v>
      </c>
      <c s="34" t="s">
        <v>816</v>
      </c>
      <c s="34" t="s">
        <v>3740</v>
      </c>
      <c s="35" t="s">
        <v>5</v>
      </c>
      <c s="6" t="s">
        <v>3741</v>
      </c>
      <c s="36" t="s">
        <v>139</v>
      </c>
      <c s="37">
        <v>10</v>
      </c>
      <c s="36">
        <v>0</v>
      </c>
      <c s="36">
        <f>ROUND(G458*H458,6)</f>
      </c>
      <c r="L458" s="38">
        <v>0</v>
      </c>
      <c s="32">
        <f>ROUND(ROUND(L458,2)*ROUND(G458,3),2)</f>
      </c>
      <c s="36" t="s">
        <v>61</v>
      </c>
      <c>
        <f>(M458*21)/100</f>
      </c>
      <c t="s">
        <v>28</v>
      </c>
    </row>
    <row r="459" spans="1:5" ht="12.75">
      <c r="A459" s="35" t="s">
        <v>56</v>
      </c>
      <c r="E459" s="39" t="s">
        <v>3741</v>
      </c>
    </row>
    <row r="460" spans="1:5" ht="12.75">
      <c r="A460" s="35" t="s">
        <v>57</v>
      </c>
      <c r="E460" s="40" t="s">
        <v>5</v>
      </c>
    </row>
    <row r="461" spans="1:5" ht="12.75">
      <c r="A461" t="s">
        <v>58</v>
      </c>
      <c r="E461" s="39" t="s">
        <v>5</v>
      </c>
    </row>
    <row r="462" spans="1:16" ht="25.5">
      <c r="A462" t="s">
        <v>50</v>
      </c>
      <c s="34" t="s">
        <v>820</v>
      </c>
      <c s="34" t="s">
        <v>3742</v>
      </c>
      <c s="35" t="s">
        <v>5</v>
      </c>
      <c s="6" t="s">
        <v>3743</v>
      </c>
      <c s="36" t="s">
        <v>1095</v>
      </c>
      <c s="37">
        <v>1228.126</v>
      </c>
      <c s="36">
        <v>0</v>
      </c>
      <c s="36">
        <f>ROUND(G462*H462,6)</f>
      </c>
      <c r="L462" s="38">
        <v>0</v>
      </c>
      <c s="32">
        <f>ROUND(ROUND(L462,2)*ROUND(G462,3),2)</f>
      </c>
      <c s="36" t="s">
        <v>447</v>
      </c>
      <c>
        <f>(M462*21)/100</f>
      </c>
      <c t="s">
        <v>28</v>
      </c>
    </row>
    <row r="463" spans="1:5" ht="25.5">
      <c r="A463" s="35" t="s">
        <v>56</v>
      </c>
      <c r="E463" s="39" t="s">
        <v>3743</v>
      </c>
    </row>
    <row r="464" spans="1:5" ht="12.75">
      <c r="A464" s="35" t="s">
        <v>57</v>
      </c>
      <c r="E464" s="40" t="s">
        <v>5</v>
      </c>
    </row>
    <row r="465" spans="1:5" ht="12.75">
      <c r="A465" t="s">
        <v>58</v>
      </c>
      <c r="E465" s="39" t="s">
        <v>5</v>
      </c>
    </row>
    <row r="466" spans="1:13" ht="12.75">
      <c r="A466" t="s">
        <v>47</v>
      </c>
      <c r="C466" s="31" t="s">
        <v>1172</v>
      </c>
      <c r="E466" s="33" t="s">
        <v>1173</v>
      </c>
      <c r="J466" s="32">
        <f>0</f>
      </c>
      <c s="32">
        <f>0</f>
      </c>
      <c s="32">
        <f>0+L467+L471+L475+L479+L483+L487+L491+L495+L499+L503+L507+L511+L515+L519+L523+L527+L531+L535+L539+L543+L547+L551+L555+L559+L563+L567+L571+L575+L579+L583+L587+L591+L595+L599</f>
      </c>
      <c s="32">
        <f>0+M467+M471+M475+M479+M483+M487+M491+M495+M499+M503+M507+M511+M515+M519+M523+M527+M531+M535+M539+M543+M547+M551+M555+M559+M563+M567+M571+M575+M579+M583+M587+M591+M595+M599</f>
      </c>
    </row>
    <row r="467" spans="1:16" ht="25.5">
      <c r="A467" t="s">
        <v>50</v>
      </c>
      <c s="34" t="s">
        <v>824</v>
      </c>
      <c s="34" t="s">
        <v>3744</v>
      </c>
      <c s="35" t="s">
        <v>5</v>
      </c>
      <c s="6" t="s">
        <v>3745</v>
      </c>
      <c s="36" t="s">
        <v>139</v>
      </c>
      <c s="37">
        <v>2</v>
      </c>
      <c s="36">
        <v>0.0065</v>
      </c>
      <c s="36">
        <f>ROUND(G467*H467,6)</f>
      </c>
      <c r="L467" s="38">
        <v>0</v>
      </c>
      <c s="32">
        <f>ROUND(ROUND(L467,2)*ROUND(G467,3),2)</f>
      </c>
      <c s="36" t="s">
        <v>447</v>
      </c>
      <c>
        <f>(M467*21)/100</f>
      </c>
      <c t="s">
        <v>28</v>
      </c>
    </row>
    <row r="468" spans="1:5" ht="25.5">
      <c r="A468" s="35" t="s">
        <v>56</v>
      </c>
      <c r="E468" s="39" t="s">
        <v>3745</v>
      </c>
    </row>
    <row r="469" spans="1:5" ht="12.75">
      <c r="A469" s="35" t="s">
        <v>57</v>
      </c>
      <c r="E469" s="40" t="s">
        <v>5</v>
      </c>
    </row>
    <row r="470" spans="1:5" ht="12.75">
      <c r="A470" t="s">
        <v>58</v>
      </c>
      <c r="E470" s="39" t="s">
        <v>5</v>
      </c>
    </row>
    <row r="471" spans="1:16" ht="25.5">
      <c r="A471" t="s">
        <v>50</v>
      </c>
      <c s="34" t="s">
        <v>828</v>
      </c>
      <c s="34" t="s">
        <v>3746</v>
      </c>
      <c s="35" t="s">
        <v>5</v>
      </c>
      <c s="6" t="s">
        <v>3747</v>
      </c>
      <c s="36" t="s">
        <v>139</v>
      </c>
      <c s="37">
        <v>1</v>
      </c>
      <c s="36">
        <v>0.03664</v>
      </c>
      <c s="36">
        <f>ROUND(G471*H471,6)</f>
      </c>
      <c r="L471" s="38">
        <v>0</v>
      </c>
      <c s="32">
        <f>ROUND(ROUND(L471,2)*ROUND(G471,3),2)</f>
      </c>
      <c s="36" t="s">
        <v>447</v>
      </c>
      <c>
        <f>(M471*21)/100</f>
      </c>
      <c t="s">
        <v>28</v>
      </c>
    </row>
    <row r="472" spans="1:5" ht="25.5">
      <c r="A472" s="35" t="s">
        <v>56</v>
      </c>
      <c r="E472" s="39" t="s">
        <v>3747</v>
      </c>
    </row>
    <row r="473" spans="1:5" ht="12.75">
      <c r="A473" s="35" t="s">
        <v>57</v>
      </c>
      <c r="E473" s="40" t="s">
        <v>5</v>
      </c>
    </row>
    <row r="474" spans="1:5" ht="12.75">
      <c r="A474" t="s">
        <v>58</v>
      </c>
      <c r="E474" s="39" t="s">
        <v>5</v>
      </c>
    </row>
    <row r="475" spans="1:16" ht="38.25">
      <c r="A475" t="s">
        <v>50</v>
      </c>
      <c s="34" t="s">
        <v>832</v>
      </c>
      <c s="34" t="s">
        <v>3748</v>
      </c>
      <c s="35" t="s">
        <v>5</v>
      </c>
      <c s="6" t="s">
        <v>3749</v>
      </c>
      <c s="36" t="s">
        <v>139</v>
      </c>
      <c s="37">
        <v>2</v>
      </c>
      <c s="36">
        <v>0.0372</v>
      </c>
      <c s="36">
        <f>ROUND(G475*H475,6)</f>
      </c>
      <c r="L475" s="38">
        <v>0</v>
      </c>
      <c s="32">
        <f>ROUND(ROUND(L475,2)*ROUND(G475,3),2)</f>
      </c>
      <c s="36" t="s">
        <v>447</v>
      </c>
      <c>
        <f>(M475*21)/100</f>
      </c>
      <c t="s">
        <v>28</v>
      </c>
    </row>
    <row r="476" spans="1:5" ht="38.25">
      <c r="A476" s="35" t="s">
        <v>56</v>
      </c>
      <c r="E476" s="39" t="s">
        <v>3749</v>
      </c>
    </row>
    <row r="477" spans="1:5" ht="12.75">
      <c r="A477" s="35" t="s">
        <v>57</v>
      </c>
      <c r="E477" s="40" t="s">
        <v>5</v>
      </c>
    </row>
    <row r="478" spans="1:5" ht="12.75">
      <c r="A478" t="s">
        <v>58</v>
      </c>
      <c r="E478" s="39" t="s">
        <v>5</v>
      </c>
    </row>
    <row r="479" spans="1:16" ht="38.25">
      <c r="A479" t="s">
        <v>50</v>
      </c>
      <c s="34" t="s">
        <v>836</v>
      </c>
      <c s="34" t="s">
        <v>3750</v>
      </c>
      <c s="35" t="s">
        <v>5</v>
      </c>
      <c s="6" t="s">
        <v>3751</v>
      </c>
      <c s="36" t="s">
        <v>139</v>
      </c>
      <c s="37">
        <v>2</v>
      </c>
      <c s="36">
        <v>0.04684</v>
      </c>
      <c s="36">
        <f>ROUND(G479*H479,6)</f>
      </c>
      <c r="L479" s="38">
        <v>0</v>
      </c>
      <c s="32">
        <f>ROUND(ROUND(L479,2)*ROUND(G479,3),2)</f>
      </c>
      <c s="36" t="s">
        <v>447</v>
      </c>
      <c>
        <f>(M479*21)/100</f>
      </c>
      <c t="s">
        <v>28</v>
      </c>
    </row>
    <row r="480" spans="1:5" ht="38.25">
      <c r="A480" s="35" t="s">
        <v>56</v>
      </c>
      <c r="E480" s="39" t="s">
        <v>3751</v>
      </c>
    </row>
    <row r="481" spans="1:5" ht="12.75">
      <c r="A481" s="35" t="s">
        <v>57</v>
      </c>
      <c r="E481" s="40" t="s">
        <v>5</v>
      </c>
    </row>
    <row r="482" spans="1:5" ht="12.75">
      <c r="A482" t="s">
        <v>58</v>
      </c>
      <c r="E482" s="39" t="s">
        <v>5</v>
      </c>
    </row>
    <row r="483" spans="1:16" ht="38.25">
      <c r="A483" t="s">
        <v>50</v>
      </c>
      <c s="34" t="s">
        <v>840</v>
      </c>
      <c s="34" t="s">
        <v>3752</v>
      </c>
      <c s="35" t="s">
        <v>5</v>
      </c>
      <c s="6" t="s">
        <v>3753</v>
      </c>
      <c s="36" t="s">
        <v>139</v>
      </c>
      <c s="37">
        <v>1</v>
      </c>
      <c s="36">
        <v>0.058</v>
      </c>
      <c s="36">
        <f>ROUND(G483*H483,6)</f>
      </c>
      <c r="L483" s="38">
        <v>0</v>
      </c>
      <c s="32">
        <f>ROUND(ROUND(L483,2)*ROUND(G483,3),2)</f>
      </c>
      <c s="36" t="s">
        <v>447</v>
      </c>
      <c>
        <f>(M483*21)/100</f>
      </c>
      <c t="s">
        <v>28</v>
      </c>
    </row>
    <row r="484" spans="1:5" ht="38.25">
      <c r="A484" s="35" t="s">
        <v>56</v>
      </c>
      <c r="E484" s="39" t="s">
        <v>3753</v>
      </c>
    </row>
    <row r="485" spans="1:5" ht="12.75">
      <c r="A485" s="35" t="s">
        <v>57</v>
      </c>
      <c r="E485" s="40" t="s">
        <v>5</v>
      </c>
    </row>
    <row r="486" spans="1:5" ht="12.75">
      <c r="A486" t="s">
        <v>58</v>
      </c>
      <c r="E486" s="39" t="s">
        <v>5</v>
      </c>
    </row>
    <row r="487" spans="1:16" ht="38.25">
      <c r="A487" t="s">
        <v>50</v>
      </c>
      <c s="34" t="s">
        <v>844</v>
      </c>
      <c s="34" t="s">
        <v>3754</v>
      </c>
      <c s="35" t="s">
        <v>5</v>
      </c>
      <c s="6" t="s">
        <v>3755</v>
      </c>
      <c s="36" t="s">
        <v>139</v>
      </c>
      <c s="37">
        <v>3</v>
      </c>
      <c s="36">
        <v>0.0622</v>
      </c>
      <c s="36">
        <f>ROUND(G487*H487,6)</f>
      </c>
      <c r="L487" s="38">
        <v>0</v>
      </c>
      <c s="32">
        <f>ROUND(ROUND(L487,2)*ROUND(G487,3),2)</f>
      </c>
      <c s="36" t="s">
        <v>447</v>
      </c>
      <c>
        <f>(M487*21)/100</f>
      </c>
      <c t="s">
        <v>28</v>
      </c>
    </row>
    <row r="488" spans="1:5" ht="38.25">
      <c r="A488" s="35" t="s">
        <v>56</v>
      </c>
      <c r="E488" s="39" t="s">
        <v>3755</v>
      </c>
    </row>
    <row r="489" spans="1:5" ht="12.75">
      <c r="A489" s="35" t="s">
        <v>57</v>
      </c>
      <c r="E489" s="40" t="s">
        <v>5</v>
      </c>
    </row>
    <row r="490" spans="1:5" ht="12.75">
      <c r="A490" t="s">
        <v>58</v>
      </c>
      <c r="E490" s="39" t="s">
        <v>5</v>
      </c>
    </row>
    <row r="491" spans="1:16" ht="38.25">
      <c r="A491" t="s">
        <v>50</v>
      </c>
      <c s="34" t="s">
        <v>849</v>
      </c>
      <c s="34" t="s">
        <v>3756</v>
      </c>
      <c s="35" t="s">
        <v>5</v>
      </c>
      <c s="6" t="s">
        <v>3757</v>
      </c>
      <c s="36" t="s">
        <v>139</v>
      </c>
      <c s="37">
        <v>1</v>
      </c>
      <c s="36">
        <v>0.01035</v>
      </c>
      <c s="36">
        <f>ROUND(G491*H491,6)</f>
      </c>
      <c r="L491" s="38">
        <v>0</v>
      </c>
      <c s="32">
        <f>ROUND(ROUND(L491,2)*ROUND(G491,3),2)</f>
      </c>
      <c s="36" t="s">
        <v>447</v>
      </c>
      <c>
        <f>(M491*21)/100</f>
      </c>
      <c t="s">
        <v>28</v>
      </c>
    </row>
    <row r="492" spans="1:5" ht="38.25">
      <c r="A492" s="35" t="s">
        <v>56</v>
      </c>
      <c r="E492" s="39" t="s">
        <v>3757</v>
      </c>
    </row>
    <row r="493" spans="1:5" ht="12.75">
      <c r="A493" s="35" t="s">
        <v>57</v>
      </c>
      <c r="E493" s="40" t="s">
        <v>5</v>
      </c>
    </row>
    <row r="494" spans="1:5" ht="12.75">
      <c r="A494" t="s">
        <v>58</v>
      </c>
      <c r="E494" s="39" t="s">
        <v>5</v>
      </c>
    </row>
    <row r="495" spans="1:16" ht="38.25">
      <c r="A495" t="s">
        <v>50</v>
      </c>
      <c s="34" t="s">
        <v>853</v>
      </c>
      <c s="34" t="s">
        <v>3758</v>
      </c>
      <c s="35" t="s">
        <v>5</v>
      </c>
      <c s="6" t="s">
        <v>3759</v>
      </c>
      <c s="36" t="s">
        <v>139</v>
      </c>
      <c s="37">
        <v>1</v>
      </c>
      <c s="36">
        <v>0.01655</v>
      </c>
      <c s="36">
        <f>ROUND(G495*H495,6)</f>
      </c>
      <c r="L495" s="38">
        <v>0</v>
      </c>
      <c s="32">
        <f>ROUND(ROUND(L495,2)*ROUND(G495,3),2)</f>
      </c>
      <c s="36" t="s">
        <v>447</v>
      </c>
      <c>
        <f>(M495*21)/100</f>
      </c>
      <c t="s">
        <v>28</v>
      </c>
    </row>
    <row r="496" spans="1:5" ht="38.25">
      <c r="A496" s="35" t="s">
        <v>56</v>
      </c>
      <c r="E496" s="39" t="s">
        <v>3759</v>
      </c>
    </row>
    <row r="497" spans="1:5" ht="12.75">
      <c r="A497" s="35" t="s">
        <v>57</v>
      </c>
      <c r="E497" s="40" t="s">
        <v>5</v>
      </c>
    </row>
    <row r="498" spans="1:5" ht="12.75">
      <c r="A498" t="s">
        <v>58</v>
      </c>
      <c r="E498" s="39" t="s">
        <v>5</v>
      </c>
    </row>
    <row r="499" spans="1:16" ht="38.25">
      <c r="A499" t="s">
        <v>50</v>
      </c>
      <c s="34" t="s">
        <v>857</v>
      </c>
      <c s="34" t="s">
        <v>3760</v>
      </c>
      <c s="35" t="s">
        <v>5</v>
      </c>
      <c s="6" t="s">
        <v>3761</v>
      </c>
      <c s="36" t="s">
        <v>139</v>
      </c>
      <c s="37">
        <v>1</v>
      </c>
      <c s="36">
        <v>0.02065</v>
      </c>
      <c s="36">
        <f>ROUND(G499*H499,6)</f>
      </c>
      <c r="L499" s="38">
        <v>0</v>
      </c>
      <c s="32">
        <f>ROUND(ROUND(L499,2)*ROUND(G499,3),2)</f>
      </c>
      <c s="36" t="s">
        <v>447</v>
      </c>
      <c>
        <f>(M499*21)/100</f>
      </c>
      <c t="s">
        <v>28</v>
      </c>
    </row>
    <row r="500" spans="1:5" ht="38.25">
      <c r="A500" s="35" t="s">
        <v>56</v>
      </c>
      <c r="E500" s="39" t="s">
        <v>3761</v>
      </c>
    </row>
    <row r="501" spans="1:5" ht="12.75">
      <c r="A501" s="35" t="s">
        <v>57</v>
      </c>
      <c r="E501" s="40" t="s">
        <v>5</v>
      </c>
    </row>
    <row r="502" spans="1:5" ht="12.75">
      <c r="A502" t="s">
        <v>58</v>
      </c>
      <c r="E502" s="39" t="s">
        <v>5</v>
      </c>
    </row>
    <row r="503" spans="1:16" ht="38.25">
      <c r="A503" t="s">
        <v>50</v>
      </c>
      <c s="34" t="s">
        <v>860</v>
      </c>
      <c s="34" t="s">
        <v>3762</v>
      </c>
      <c s="35" t="s">
        <v>5</v>
      </c>
      <c s="6" t="s">
        <v>3763</v>
      </c>
      <c s="36" t="s">
        <v>139</v>
      </c>
      <c s="37">
        <v>1</v>
      </c>
      <c s="36">
        <v>0.02803</v>
      </c>
      <c s="36">
        <f>ROUND(G503*H503,6)</f>
      </c>
      <c r="L503" s="38">
        <v>0</v>
      </c>
      <c s="32">
        <f>ROUND(ROUND(L503,2)*ROUND(G503,3),2)</f>
      </c>
      <c s="36" t="s">
        <v>447</v>
      </c>
      <c>
        <f>(M503*21)/100</f>
      </c>
      <c t="s">
        <v>28</v>
      </c>
    </row>
    <row r="504" spans="1:5" ht="38.25">
      <c r="A504" s="35" t="s">
        <v>56</v>
      </c>
      <c r="E504" s="39" t="s">
        <v>3763</v>
      </c>
    </row>
    <row r="505" spans="1:5" ht="12.75">
      <c r="A505" s="35" t="s">
        <v>57</v>
      </c>
      <c r="E505" s="40" t="s">
        <v>5</v>
      </c>
    </row>
    <row r="506" spans="1:5" ht="12.75">
      <c r="A506" t="s">
        <v>58</v>
      </c>
      <c r="E506" s="39" t="s">
        <v>5</v>
      </c>
    </row>
    <row r="507" spans="1:16" ht="38.25">
      <c r="A507" t="s">
        <v>50</v>
      </c>
      <c s="34" t="s">
        <v>863</v>
      </c>
      <c s="34" t="s">
        <v>3764</v>
      </c>
      <c s="35" t="s">
        <v>5</v>
      </c>
      <c s="6" t="s">
        <v>3765</v>
      </c>
      <c s="36" t="s">
        <v>139</v>
      </c>
      <c s="37">
        <v>2</v>
      </c>
      <c s="36">
        <v>0.0309</v>
      </c>
      <c s="36">
        <f>ROUND(G507*H507,6)</f>
      </c>
      <c r="L507" s="38">
        <v>0</v>
      </c>
      <c s="32">
        <f>ROUND(ROUND(L507,2)*ROUND(G507,3),2)</f>
      </c>
      <c s="36" t="s">
        <v>447</v>
      </c>
      <c>
        <f>(M507*21)/100</f>
      </c>
      <c t="s">
        <v>28</v>
      </c>
    </row>
    <row r="508" spans="1:5" ht="38.25">
      <c r="A508" s="35" t="s">
        <v>56</v>
      </c>
      <c r="E508" s="39" t="s">
        <v>3765</v>
      </c>
    </row>
    <row r="509" spans="1:5" ht="12.75">
      <c r="A509" s="35" t="s">
        <v>57</v>
      </c>
      <c r="E509" s="40" t="s">
        <v>5</v>
      </c>
    </row>
    <row r="510" spans="1:5" ht="12.75">
      <c r="A510" t="s">
        <v>58</v>
      </c>
      <c r="E510" s="39" t="s">
        <v>5</v>
      </c>
    </row>
    <row r="511" spans="1:16" ht="38.25">
      <c r="A511" t="s">
        <v>50</v>
      </c>
      <c s="34" t="s">
        <v>866</v>
      </c>
      <c s="34" t="s">
        <v>3766</v>
      </c>
      <c s="35" t="s">
        <v>5</v>
      </c>
      <c s="6" t="s">
        <v>3767</v>
      </c>
      <c s="36" t="s">
        <v>139</v>
      </c>
      <c s="37">
        <v>1</v>
      </c>
      <c s="36">
        <v>0.0332</v>
      </c>
      <c s="36">
        <f>ROUND(G511*H511,6)</f>
      </c>
      <c r="L511" s="38">
        <v>0</v>
      </c>
      <c s="32">
        <f>ROUND(ROUND(L511,2)*ROUND(G511,3),2)</f>
      </c>
      <c s="36" t="s">
        <v>447</v>
      </c>
      <c>
        <f>(M511*21)/100</f>
      </c>
      <c t="s">
        <v>28</v>
      </c>
    </row>
    <row r="512" spans="1:5" ht="38.25">
      <c r="A512" s="35" t="s">
        <v>56</v>
      </c>
      <c r="E512" s="39" t="s">
        <v>3767</v>
      </c>
    </row>
    <row r="513" spans="1:5" ht="12.75">
      <c r="A513" s="35" t="s">
        <v>57</v>
      </c>
      <c r="E513" s="40" t="s">
        <v>5</v>
      </c>
    </row>
    <row r="514" spans="1:5" ht="12.75">
      <c r="A514" t="s">
        <v>58</v>
      </c>
      <c r="E514" s="39" t="s">
        <v>5</v>
      </c>
    </row>
    <row r="515" spans="1:16" ht="38.25">
      <c r="A515" t="s">
        <v>50</v>
      </c>
      <c s="34" t="s">
        <v>869</v>
      </c>
      <c s="34" t="s">
        <v>3768</v>
      </c>
      <c s="35" t="s">
        <v>5</v>
      </c>
      <c s="6" t="s">
        <v>3769</v>
      </c>
      <c s="36" t="s">
        <v>139</v>
      </c>
      <c s="37">
        <v>1</v>
      </c>
      <c s="36">
        <v>0.02828</v>
      </c>
      <c s="36">
        <f>ROUND(G515*H515,6)</f>
      </c>
      <c r="L515" s="38">
        <v>0</v>
      </c>
      <c s="32">
        <f>ROUND(ROUND(L515,2)*ROUND(G515,3),2)</f>
      </c>
      <c s="36" t="s">
        <v>447</v>
      </c>
      <c>
        <f>(M515*21)/100</f>
      </c>
      <c t="s">
        <v>28</v>
      </c>
    </row>
    <row r="516" spans="1:5" ht="38.25">
      <c r="A516" s="35" t="s">
        <v>56</v>
      </c>
      <c r="E516" s="39" t="s">
        <v>3770</v>
      </c>
    </row>
    <row r="517" spans="1:5" ht="12.75">
      <c r="A517" s="35" t="s">
        <v>57</v>
      </c>
      <c r="E517" s="40" t="s">
        <v>5</v>
      </c>
    </row>
    <row r="518" spans="1:5" ht="12.75">
      <c r="A518" t="s">
        <v>58</v>
      </c>
      <c r="E518" s="39" t="s">
        <v>5</v>
      </c>
    </row>
    <row r="519" spans="1:16" ht="38.25">
      <c r="A519" t="s">
        <v>50</v>
      </c>
      <c s="34" t="s">
        <v>872</v>
      </c>
      <c s="34" t="s">
        <v>3771</v>
      </c>
      <c s="35" t="s">
        <v>5</v>
      </c>
      <c s="6" t="s">
        <v>3772</v>
      </c>
      <c s="36" t="s">
        <v>139</v>
      </c>
      <c s="37">
        <v>4</v>
      </c>
      <c s="36">
        <v>0.03154</v>
      </c>
      <c s="36">
        <f>ROUND(G519*H519,6)</f>
      </c>
      <c r="L519" s="38">
        <v>0</v>
      </c>
      <c s="32">
        <f>ROUND(ROUND(L519,2)*ROUND(G519,3),2)</f>
      </c>
      <c s="36" t="s">
        <v>447</v>
      </c>
      <c>
        <f>(M519*21)/100</f>
      </c>
      <c t="s">
        <v>28</v>
      </c>
    </row>
    <row r="520" spans="1:5" ht="38.25">
      <c r="A520" s="35" t="s">
        <v>56</v>
      </c>
      <c r="E520" s="39" t="s">
        <v>3773</v>
      </c>
    </row>
    <row r="521" spans="1:5" ht="12.75">
      <c r="A521" s="35" t="s">
        <v>57</v>
      </c>
      <c r="E521" s="40" t="s">
        <v>5</v>
      </c>
    </row>
    <row r="522" spans="1:5" ht="12.75">
      <c r="A522" t="s">
        <v>58</v>
      </c>
      <c r="E522" s="39" t="s">
        <v>5</v>
      </c>
    </row>
    <row r="523" spans="1:16" ht="38.25">
      <c r="A523" t="s">
        <v>50</v>
      </c>
      <c s="34" t="s">
        <v>875</v>
      </c>
      <c s="34" t="s">
        <v>3774</v>
      </c>
      <c s="35" t="s">
        <v>5</v>
      </c>
      <c s="6" t="s">
        <v>3775</v>
      </c>
      <c s="36" t="s">
        <v>139</v>
      </c>
      <c s="37">
        <v>1</v>
      </c>
      <c s="36">
        <v>0.0348</v>
      </c>
      <c s="36">
        <f>ROUND(G523*H523,6)</f>
      </c>
      <c r="L523" s="38">
        <v>0</v>
      </c>
      <c s="32">
        <f>ROUND(ROUND(L523,2)*ROUND(G523,3),2)</f>
      </c>
      <c s="36" t="s">
        <v>447</v>
      </c>
      <c>
        <f>(M523*21)/100</f>
      </c>
      <c t="s">
        <v>28</v>
      </c>
    </row>
    <row r="524" spans="1:5" ht="38.25">
      <c r="A524" s="35" t="s">
        <v>56</v>
      </c>
      <c r="E524" s="39" t="s">
        <v>3776</v>
      </c>
    </row>
    <row r="525" spans="1:5" ht="12.75">
      <c r="A525" s="35" t="s">
        <v>57</v>
      </c>
      <c r="E525" s="40" t="s">
        <v>5</v>
      </c>
    </row>
    <row r="526" spans="1:5" ht="12.75">
      <c r="A526" t="s">
        <v>58</v>
      </c>
      <c r="E526" s="39" t="s">
        <v>5</v>
      </c>
    </row>
    <row r="527" spans="1:16" ht="38.25">
      <c r="A527" t="s">
        <v>50</v>
      </c>
      <c s="34" t="s">
        <v>878</v>
      </c>
      <c s="34" t="s">
        <v>1175</v>
      </c>
      <c s="35" t="s">
        <v>5</v>
      </c>
      <c s="6" t="s">
        <v>1176</v>
      </c>
      <c s="36" t="s">
        <v>139</v>
      </c>
      <c s="37">
        <v>2</v>
      </c>
      <c s="36">
        <v>0.0372</v>
      </c>
      <c s="36">
        <f>ROUND(G527*H527,6)</f>
      </c>
      <c r="L527" s="38">
        <v>0</v>
      </c>
      <c s="32">
        <f>ROUND(ROUND(L527,2)*ROUND(G527,3),2)</f>
      </c>
      <c s="36" t="s">
        <v>447</v>
      </c>
      <c>
        <f>(M527*21)/100</f>
      </c>
      <c t="s">
        <v>28</v>
      </c>
    </row>
    <row r="528" spans="1:5" ht="38.25">
      <c r="A528" s="35" t="s">
        <v>56</v>
      </c>
      <c r="E528" s="39" t="s">
        <v>1177</v>
      </c>
    </row>
    <row r="529" spans="1:5" ht="12.75">
      <c r="A529" s="35" t="s">
        <v>57</v>
      </c>
      <c r="E529" s="40" t="s">
        <v>5</v>
      </c>
    </row>
    <row r="530" spans="1:5" ht="12.75">
      <c r="A530" t="s">
        <v>58</v>
      </c>
      <c r="E530" s="39" t="s">
        <v>5</v>
      </c>
    </row>
    <row r="531" spans="1:16" ht="38.25">
      <c r="A531" t="s">
        <v>50</v>
      </c>
      <c s="34" t="s">
        <v>882</v>
      </c>
      <c s="34" t="s">
        <v>3777</v>
      </c>
      <c s="35" t="s">
        <v>5</v>
      </c>
      <c s="6" t="s">
        <v>3778</v>
      </c>
      <c s="36" t="s">
        <v>139</v>
      </c>
      <c s="37">
        <v>1</v>
      </c>
      <c s="36">
        <v>0.04684</v>
      </c>
      <c s="36">
        <f>ROUND(G531*H531,6)</f>
      </c>
      <c r="L531" s="38">
        <v>0</v>
      </c>
      <c s="32">
        <f>ROUND(ROUND(L531,2)*ROUND(G531,3),2)</f>
      </c>
      <c s="36" t="s">
        <v>447</v>
      </c>
      <c>
        <f>(M531*21)/100</f>
      </c>
      <c t="s">
        <v>28</v>
      </c>
    </row>
    <row r="532" spans="1:5" ht="38.25">
      <c r="A532" s="35" t="s">
        <v>56</v>
      </c>
      <c r="E532" s="39" t="s">
        <v>3778</v>
      </c>
    </row>
    <row r="533" spans="1:5" ht="12.75">
      <c r="A533" s="35" t="s">
        <v>57</v>
      </c>
      <c r="E533" s="40" t="s">
        <v>5</v>
      </c>
    </row>
    <row r="534" spans="1:5" ht="12.75">
      <c r="A534" t="s">
        <v>58</v>
      </c>
      <c r="E534" s="39" t="s">
        <v>5</v>
      </c>
    </row>
    <row r="535" spans="1:16" ht="38.25">
      <c r="A535" t="s">
        <v>50</v>
      </c>
      <c s="34" t="s">
        <v>885</v>
      </c>
      <c s="34" t="s">
        <v>3779</v>
      </c>
      <c s="35" t="s">
        <v>5</v>
      </c>
      <c s="6" t="s">
        <v>3780</v>
      </c>
      <c s="36" t="s">
        <v>139</v>
      </c>
      <c s="37">
        <v>1</v>
      </c>
      <c s="36">
        <v>0.05242</v>
      </c>
      <c s="36">
        <f>ROUND(G535*H535,6)</f>
      </c>
      <c r="L535" s="38">
        <v>0</v>
      </c>
      <c s="32">
        <f>ROUND(ROUND(L535,2)*ROUND(G535,3),2)</f>
      </c>
      <c s="36" t="s">
        <v>447</v>
      </c>
      <c>
        <f>(M535*21)/100</f>
      </c>
      <c t="s">
        <v>28</v>
      </c>
    </row>
    <row r="536" spans="1:5" ht="38.25">
      <c r="A536" s="35" t="s">
        <v>56</v>
      </c>
      <c r="E536" s="39" t="s">
        <v>3780</v>
      </c>
    </row>
    <row r="537" spans="1:5" ht="12.75">
      <c r="A537" s="35" t="s">
        <v>57</v>
      </c>
      <c r="E537" s="40" t="s">
        <v>5</v>
      </c>
    </row>
    <row r="538" spans="1:5" ht="12.75">
      <c r="A538" t="s">
        <v>58</v>
      </c>
      <c r="E538" s="39" t="s">
        <v>5</v>
      </c>
    </row>
    <row r="539" spans="1:16" ht="25.5">
      <c r="A539" t="s">
        <v>50</v>
      </c>
      <c s="34" t="s">
        <v>888</v>
      </c>
      <c s="34" t="s">
        <v>3781</v>
      </c>
      <c s="35" t="s">
        <v>5</v>
      </c>
      <c s="6" t="s">
        <v>3782</v>
      </c>
      <c s="36" t="s">
        <v>139</v>
      </c>
      <c s="37">
        <v>5</v>
      </c>
      <c s="36">
        <v>0.058</v>
      </c>
      <c s="36">
        <f>ROUND(G539*H539,6)</f>
      </c>
      <c r="L539" s="38">
        <v>0</v>
      </c>
      <c s="32">
        <f>ROUND(ROUND(L539,2)*ROUND(G539,3),2)</f>
      </c>
      <c s="36" t="s">
        <v>447</v>
      </c>
      <c>
        <f>(M539*21)/100</f>
      </c>
      <c t="s">
        <v>28</v>
      </c>
    </row>
    <row r="540" spans="1:5" ht="38.25">
      <c r="A540" s="35" t="s">
        <v>56</v>
      </c>
      <c r="E540" s="39" t="s">
        <v>3783</v>
      </c>
    </row>
    <row r="541" spans="1:5" ht="12.75">
      <c r="A541" s="35" t="s">
        <v>57</v>
      </c>
      <c r="E541" s="40" t="s">
        <v>5</v>
      </c>
    </row>
    <row r="542" spans="1:5" ht="12.75">
      <c r="A542" t="s">
        <v>58</v>
      </c>
      <c r="E542" s="39" t="s">
        <v>5</v>
      </c>
    </row>
    <row r="543" spans="1:16" ht="25.5">
      <c r="A543" t="s">
        <v>50</v>
      </c>
      <c s="34" t="s">
        <v>892</v>
      </c>
      <c s="34" t="s">
        <v>3784</v>
      </c>
      <c s="35" t="s">
        <v>5</v>
      </c>
      <c s="6" t="s">
        <v>3785</v>
      </c>
      <c s="36" t="s">
        <v>139</v>
      </c>
      <c s="37">
        <v>1</v>
      </c>
      <c s="36">
        <v>0.10374</v>
      </c>
      <c s="36">
        <f>ROUND(G543*H543,6)</f>
      </c>
      <c r="L543" s="38">
        <v>0</v>
      </c>
      <c s="32">
        <f>ROUND(ROUND(L543,2)*ROUND(G543,3),2)</f>
      </c>
      <c s="36" t="s">
        <v>447</v>
      </c>
      <c>
        <f>(M543*21)/100</f>
      </c>
      <c t="s">
        <v>28</v>
      </c>
    </row>
    <row r="544" spans="1:5" ht="38.25">
      <c r="A544" s="35" t="s">
        <v>56</v>
      </c>
      <c r="E544" s="39" t="s">
        <v>3786</v>
      </c>
    </row>
    <row r="545" spans="1:5" ht="12.75">
      <c r="A545" s="35" t="s">
        <v>57</v>
      </c>
      <c r="E545" s="40" t="s">
        <v>5</v>
      </c>
    </row>
    <row r="546" spans="1:5" ht="12.75">
      <c r="A546" t="s">
        <v>58</v>
      </c>
      <c r="E546" s="39" t="s">
        <v>5</v>
      </c>
    </row>
    <row r="547" spans="1:16" ht="25.5">
      <c r="A547" t="s">
        <v>50</v>
      </c>
      <c s="34" t="s">
        <v>896</v>
      </c>
      <c s="34" t="s">
        <v>3787</v>
      </c>
      <c s="35" t="s">
        <v>5</v>
      </c>
      <c s="6" t="s">
        <v>3788</v>
      </c>
      <c s="36" t="s">
        <v>139</v>
      </c>
      <c s="37">
        <v>1</v>
      </c>
      <c s="36">
        <v>0.1149</v>
      </c>
      <c s="36">
        <f>ROUND(G547*H547,6)</f>
      </c>
      <c r="L547" s="38">
        <v>0</v>
      </c>
      <c s="32">
        <f>ROUND(ROUND(L547,2)*ROUND(G547,3),2)</f>
      </c>
      <c s="36" t="s">
        <v>447</v>
      </c>
      <c>
        <f>(M547*21)/100</f>
      </c>
      <c t="s">
        <v>28</v>
      </c>
    </row>
    <row r="548" spans="1:5" ht="38.25">
      <c r="A548" s="35" t="s">
        <v>56</v>
      </c>
      <c r="E548" s="39" t="s">
        <v>3789</v>
      </c>
    </row>
    <row r="549" spans="1:5" ht="12.75">
      <c r="A549" s="35" t="s">
        <v>57</v>
      </c>
      <c r="E549" s="40" t="s">
        <v>5</v>
      </c>
    </row>
    <row r="550" spans="1:5" ht="12.75">
      <c r="A550" t="s">
        <v>58</v>
      </c>
      <c r="E550" s="39" t="s">
        <v>5</v>
      </c>
    </row>
    <row r="551" spans="1:16" ht="38.25">
      <c r="A551" t="s">
        <v>50</v>
      </c>
      <c s="34" t="s">
        <v>901</v>
      </c>
      <c s="34" t="s">
        <v>3790</v>
      </c>
      <c s="35" t="s">
        <v>5</v>
      </c>
      <c s="6" t="s">
        <v>3791</v>
      </c>
      <c s="36" t="s">
        <v>139</v>
      </c>
      <c s="37">
        <v>1</v>
      </c>
      <c s="36">
        <v>0.04195</v>
      </c>
      <c s="36">
        <f>ROUND(G551*H551,6)</f>
      </c>
      <c r="L551" s="38">
        <v>0</v>
      </c>
      <c s="32">
        <f>ROUND(ROUND(L551,2)*ROUND(G551,3),2)</f>
      </c>
      <c s="36" t="s">
        <v>447</v>
      </c>
      <c>
        <f>(M551*21)/100</f>
      </c>
      <c t="s">
        <v>28</v>
      </c>
    </row>
    <row r="552" spans="1:5" ht="38.25">
      <c r="A552" s="35" t="s">
        <v>56</v>
      </c>
      <c r="E552" s="39" t="s">
        <v>3791</v>
      </c>
    </row>
    <row r="553" spans="1:5" ht="12.75">
      <c r="A553" s="35" t="s">
        <v>57</v>
      </c>
      <c r="E553" s="40" t="s">
        <v>5</v>
      </c>
    </row>
    <row r="554" spans="1:5" ht="12.75">
      <c r="A554" t="s">
        <v>58</v>
      </c>
      <c r="E554" s="39" t="s">
        <v>5</v>
      </c>
    </row>
    <row r="555" spans="1:16" ht="12.75">
      <c r="A555" t="s">
        <v>50</v>
      </c>
      <c s="34" t="s">
        <v>904</v>
      </c>
      <c s="34" t="s">
        <v>3792</v>
      </c>
      <c s="35" t="s">
        <v>5</v>
      </c>
      <c s="6" t="s">
        <v>3793</v>
      </c>
      <c s="36" t="s">
        <v>139</v>
      </c>
      <c s="37">
        <v>2</v>
      </c>
      <c s="36">
        <v>0</v>
      </c>
      <c s="36">
        <f>ROUND(G555*H555,6)</f>
      </c>
      <c r="L555" s="38">
        <v>0</v>
      </c>
      <c s="32">
        <f>ROUND(ROUND(L555,2)*ROUND(G555,3),2)</f>
      </c>
      <c s="36" t="s">
        <v>447</v>
      </c>
      <c>
        <f>(M555*21)/100</f>
      </c>
      <c t="s">
        <v>28</v>
      </c>
    </row>
    <row r="556" spans="1:5" ht="12.75">
      <c r="A556" s="35" t="s">
        <v>56</v>
      </c>
      <c r="E556" s="39" t="s">
        <v>3793</v>
      </c>
    </row>
    <row r="557" spans="1:5" ht="12.75">
      <c r="A557" s="35" t="s">
        <v>57</v>
      </c>
      <c r="E557" s="40" t="s">
        <v>5</v>
      </c>
    </row>
    <row r="558" spans="1:5" ht="12.75">
      <c r="A558" t="s">
        <v>58</v>
      </c>
      <c r="E558" s="39" t="s">
        <v>5</v>
      </c>
    </row>
    <row r="559" spans="1:16" ht="12.75">
      <c r="A559" t="s">
        <v>50</v>
      </c>
      <c s="34" t="s">
        <v>908</v>
      </c>
      <c s="34" t="s">
        <v>3794</v>
      </c>
      <c s="35" t="s">
        <v>5</v>
      </c>
      <c s="6" t="s">
        <v>3795</v>
      </c>
      <c s="36" t="s">
        <v>139</v>
      </c>
      <c s="37">
        <v>1</v>
      </c>
      <c s="36">
        <v>0.04</v>
      </c>
      <c s="36">
        <f>ROUND(G559*H559,6)</f>
      </c>
      <c r="L559" s="38">
        <v>0</v>
      </c>
      <c s="32">
        <f>ROUND(ROUND(L559,2)*ROUND(G559,3),2)</f>
      </c>
      <c s="36" t="s">
        <v>61</v>
      </c>
      <c>
        <f>(M559*21)/100</f>
      </c>
      <c t="s">
        <v>28</v>
      </c>
    </row>
    <row r="560" spans="1:5" ht="12.75">
      <c r="A560" s="35" t="s">
        <v>56</v>
      </c>
      <c r="E560" s="39" t="s">
        <v>3795</v>
      </c>
    </row>
    <row r="561" spans="1:5" ht="12.75">
      <c r="A561" s="35" t="s">
        <v>57</v>
      </c>
      <c r="E561" s="40" t="s">
        <v>5</v>
      </c>
    </row>
    <row r="562" spans="1:5" ht="12.75">
      <c r="A562" t="s">
        <v>58</v>
      </c>
      <c r="E562" s="39" t="s">
        <v>5</v>
      </c>
    </row>
    <row r="563" spans="1:16" ht="12.75">
      <c r="A563" t="s">
        <v>50</v>
      </c>
      <c s="34" t="s">
        <v>912</v>
      </c>
      <c s="34" t="s">
        <v>3796</v>
      </c>
      <c s="35" t="s">
        <v>5</v>
      </c>
      <c s="6" t="s">
        <v>3797</v>
      </c>
      <c s="36" t="s">
        <v>139</v>
      </c>
      <c s="37">
        <v>1</v>
      </c>
      <c s="36">
        <v>0.05</v>
      </c>
      <c s="36">
        <f>ROUND(G563*H563,6)</f>
      </c>
      <c r="L563" s="38">
        <v>0</v>
      </c>
      <c s="32">
        <f>ROUND(ROUND(L563,2)*ROUND(G563,3),2)</f>
      </c>
      <c s="36" t="s">
        <v>61</v>
      </c>
      <c>
        <f>(M563*21)/100</f>
      </c>
      <c t="s">
        <v>28</v>
      </c>
    </row>
    <row r="564" spans="1:5" ht="12.75">
      <c r="A564" s="35" t="s">
        <v>56</v>
      </c>
      <c r="E564" s="39" t="s">
        <v>3797</v>
      </c>
    </row>
    <row r="565" spans="1:5" ht="12.75">
      <c r="A565" s="35" t="s">
        <v>57</v>
      </c>
      <c r="E565" s="40" t="s">
        <v>5</v>
      </c>
    </row>
    <row r="566" spans="1:5" ht="12.75">
      <c r="A566" t="s">
        <v>58</v>
      </c>
      <c r="E566" s="39" t="s">
        <v>5</v>
      </c>
    </row>
    <row r="567" spans="1:16" ht="25.5">
      <c r="A567" t="s">
        <v>50</v>
      </c>
      <c s="34" t="s">
        <v>916</v>
      </c>
      <c s="34" t="s">
        <v>3798</v>
      </c>
      <c s="35" t="s">
        <v>5</v>
      </c>
      <c s="6" t="s">
        <v>3799</v>
      </c>
      <c s="36" t="s">
        <v>437</v>
      </c>
      <c s="37">
        <v>1</v>
      </c>
      <c s="36">
        <v>0</v>
      </c>
      <c s="36">
        <f>ROUND(G567*H567,6)</f>
      </c>
      <c r="L567" s="38">
        <v>0</v>
      </c>
      <c s="32">
        <f>ROUND(ROUND(L567,2)*ROUND(G567,3),2)</f>
      </c>
      <c s="36" t="s">
        <v>61</v>
      </c>
      <c>
        <f>(M567*21)/100</f>
      </c>
      <c t="s">
        <v>28</v>
      </c>
    </row>
    <row r="568" spans="1:5" ht="25.5">
      <c r="A568" s="35" t="s">
        <v>56</v>
      </c>
      <c r="E568" s="39" t="s">
        <v>3799</v>
      </c>
    </row>
    <row r="569" spans="1:5" ht="12.75">
      <c r="A569" s="35" t="s">
        <v>57</v>
      </c>
      <c r="E569" s="40" t="s">
        <v>5</v>
      </c>
    </row>
    <row r="570" spans="1:5" ht="12.75">
      <c r="A570" t="s">
        <v>58</v>
      </c>
      <c r="E570" s="39" t="s">
        <v>5</v>
      </c>
    </row>
    <row r="571" spans="1:16" ht="25.5">
      <c r="A571" t="s">
        <v>50</v>
      </c>
      <c s="34" t="s">
        <v>920</v>
      </c>
      <c s="34" t="s">
        <v>3800</v>
      </c>
      <c s="35" t="s">
        <v>5</v>
      </c>
      <c s="6" t="s">
        <v>3801</v>
      </c>
      <c s="36" t="s">
        <v>139</v>
      </c>
      <c s="37">
        <v>1</v>
      </c>
      <c s="36">
        <v>0</v>
      </c>
      <c s="36">
        <f>ROUND(G571*H571,6)</f>
      </c>
      <c r="L571" s="38">
        <v>0</v>
      </c>
      <c s="32">
        <f>ROUND(ROUND(L571,2)*ROUND(G571,3),2)</f>
      </c>
      <c s="36" t="s">
        <v>61</v>
      </c>
      <c>
        <f>(M571*21)/100</f>
      </c>
      <c t="s">
        <v>28</v>
      </c>
    </row>
    <row r="572" spans="1:5" ht="25.5">
      <c r="A572" s="35" t="s">
        <v>56</v>
      </c>
      <c r="E572" s="39" t="s">
        <v>3801</v>
      </c>
    </row>
    <row r="573" spans="1:5" ht="12.75">
      <c r="A573" s="35" t="s">
        <v>57</v>
      </c>
      <c r="E573" s="40" t="s">
        <v>5</v>
      </c>
    </row>
    <row r="574" spans="1:5" ht="12.75">
      <c r="A574" t="s">
        <v>58</v>
      </c>
      <c r="E574" s="39" t="s">
        <v>5</v>
      </c>
    </row>
    <row r="575" spans="1:16" ht="25.5">
      <c r="A575" t="s">
        <v>50</v>
      </c>
      <c s="34" t="s">
        <v>924</v>
      </c>
      <c s="34" t="s">
        <v>3802</v>
      </c>
      <c s="35" t="s">
        <v>5</v>
      </c>
      <c s="6" t="s">
        <v>3803</v>
      </c>
      <c s="36" t="s">
        <v>139</v>
      </c>
      <c s="37">
        <v>1</v>
      </c>
      <c s="36">
        <v>0</v>
      </c>
      <c s="36">
        <f>ROUND(G575*H575,6)</f>
      </c>
      <c r="L575" s="38">
        <v>0</v>
      </c>
      <c s="32">
        <f>ROUND(ROUND(L575,2)*ROUND(G575,3),2)</f>
      </c>
      <c s="36" t="s">
        <v>61</v>
      </c>
      <c>
        <f>(M575*21)/100</f>
      </c>
      <c t="s">
        <v>28</v>
      </c>
    </row>
    <row r="576" spans="1:5" ht="25.5">
      <c r="A576" s="35" t="s">
        <v>56</v>
      </c>
      <c r="E576" s="39" t="s">
        <v>3803</v>
      </c>
    </row>
    <row r="577" spans="1:5" ht="12.75">
      <c r="A577" s="35" t="s">
        <v>57</v>
      </c>
      <c r="E577" s="40" t="s">
        <v>5</v>
      </c>
    </row>
    <row r="578" spans="1:5" ht="12.75">
      <c r="A578" t="s">
        <v>58</v>
      </c>
      <c r="E578" s="39" t="s">
        <v>5</v>
      </c>
    </row>
    <row r="579" spans="1:16" ht="25.5">
      <c r="A579" t="s">
        <v>50</v>
      </c>
      <c s="34" t="s">
        <v>928</v>
      </c>
      <c s="34" t="s">
        <v>3804</v>
      </c>
      <c s="35" t="s">
        <v>5</v>
      </c>
      <c s="6" t="s">
        <v>3805</v>
      </c>
      <c s="36" t="s">
        <v>139</v>
      </c>
      <c s="37">
        <v>1</v>
      </c>
      <c s="36">
        <v>0</v>
      </c>
      <c s="36">
        <f>ROUND(G579*H579,6)</f>
      </c>
      <c r="L579" s="38">
        <v>0</v>
      </c>
      <c s="32">
        <f>ROUND(ROUND(L579,2)*ROUND(G579,3),2)</f>
      </c>
      <c s="36" t="s">
        <v>61</v>
      </c>
      <c>
        <f>(M579*21)/100</f>
      </c>
      <c t="s">
        <v>28</v>
      </c>
    </row>
    <row r="580" spans="1:5" ht="25.5">
      <c r="A580" s="35" t="s">
        <v>56</v>
      </c>
      <c r="E580" s="39" t="s">
        <v>3805</v>
      </c>
    </row>
    <row r="581" spans="1:5" ht="12.75">
      <c r="A581" s="35" t="s">
        <v>57</v>
      </c>
      <c r="E581" s="40" t="s">
        <v>5</v>
      </c>
    </row>
    <row r="582" spans="1:5" ht="12.75">
      <c r="A582" t="s">
        <v>58</v>
      </c>
      <c r="E582" s="39" t="s">
        <v>5</v>
      </c>
    </row>
    <row r="583" spans="1:16" ht="25.5">
      <c r="A583" t="s">
        <v>50</v>
      </c>
      <c s="34" t="s">
        <v>933</v>
      </c>
      <c s="34" t="s">
        <v>3806</v>
      </c>
      <c s="35" t="s">
        <v>5</v>
      </c>
      <c s="6" t="s">
        <v>3807</v>
      </c>
      <c s="36" t="s">
        <v>139</v>
      </c>
      <c s="37">
        <v>2</v>
      </c>
      <c s="36">
        <v>0</v>
      </c>
      <c s="36">
        <f>ROUND(G583*H583,6)</f>
      </c>
      <c r="L583" s="38">
        <v>0</v>
      </c>
      <c s="32">
        <f>ROUND(ROUND(L583,2)*ROUND(G583,3),2)</f>
      </c>
      <c s="36" t="s">
        <v>61</v>
      </c>
      <c>
        <f>(M583*21)/100</f>
      </c>
      <c t="s">
        <v>28</v>
      </c>
    </row>
    <row r="584" spans="1:5" ht="25.5">
      <c r="A584" s="35" t="s">
        <v>56</v>
      </c>
      <c r="E584" s="39" t="s">
        <v>3807</v>
      </c>
    </row>
    <row r="585" spans="1:5" ht="12.75">
      <c r="A585" s="35" t="s">
        <v>57</v>
      </c>
      <c r="E585" s="40" t="s">
        <v>5</v>
      </c>
    </row>
    <row r="586" spans="1:5" ht="12.75">
      <c r="A586" t="s">
        <v>58</v>
      </c>
      <c r="E586" s="39" t="s">
        <v>5</v>
      </c>
    </row>
    <row r="587" spans="1:16" ht="12.75">
      <c r="A587" t="s">
        <v>50</v>
      </c>
      <c s="34" t="s">
        <v>938</v>
      </c>
      <c s="34" t="s">
        <v>3808</v>
      </c>
      <c s="35" t="s">
        <v>5</v>
      </c>
      <c s="6" t="s">
        <v>3809</v>
      </c>
      <c s="36" t="s">
        <v>139</v>
      </c>
      <c s="37">
        <v>1</v>
      </c>
      <c s="36">
        <v>0</v>
      </c>
      <c s="36">
        <f>ROUND(G587*H587,6)</f>
      </c>
      <c r="L587" s="38">
        <v>0</v>
      </c>
      <c s="32">
        <f>ROUND(ROUND(L587,2)*ROUND(G587,3),2)</f>
      </c>
      <c s="36" t="s">
        <v>61</v>
      </c>
      <c>
        <f>(M587*21)/100</f>
      </c>
      <c t="s">
        <v>28</v>
      </c>
    </row>
    <row r="588" spans="1:5" ht="12.75">
      <c r="A588" s="35" t="s">
        <v>56</v>
      </c>
      <c r="E588" s="39" t="s">
        <v>3809</v>
      </c>
    </row>
    <row r="589" spans="1:5" ht="12.75">
      <c r="A589" s="35" t="s">
        <v>57</v>
      </c>
      <c r="E589" s="40" t="s">
        <v>5</v>
      </c>
    </row>
    <row r="590" spans="1:5" ht="12.75">
      <c r="A590" t="s">
        <v>58</v>
      </c>
      <c r="E590" s="39" t="s">
        <v>5</v>
      </c>
    </row>
    <row r="591" spans="1:16" ht="12.75">
      <c r="A591" t="s">
        <v>50</v>
      </c>
      <c s="34" t="s">
        <v>943</v>
      </c>
      <c s="34" t="s">
        <v>3810</v>
      </c>
      <c s="35" t="s">
        <v>5</v>
      </c>
      <c s="6" t="s">
        <v>3811</v>
      </c>
      <c s="36" t="s">
        <v>139</v>
      </c>
      <c s="37">
        <v>2</v>
      </c>
      <c s="36">
        <v>0</v>
      </c>
      <c s="36">
        <f>ROUND(G591*H591,6)</f>
      </c>
      <c r="L591" s="38">
        <v>0</v>
      </c>
      <c s="32">
        <f>ROUND(ROUND(L591,2)*ROUND(G591,3),2)</f>
      </c>
      <c s="36" t="s">
        <v>61</v>
      </c>
      <c>
        <f>(M591*21)/100</f>
      </c>
      <c t="s">
        <v>28</v>
      </c>
    </row>
    <row r="592" spans="1:5" ht="12.75">
      <c r="A592" s="35" t="s">
        <v>56</v>
      </c>
      <c r="E592" s="39" t="s">
        <v>3811</v>
      </c>
    </row>
    <row r="593" spans="1:5" ht="12.75">
      <c r="A593" s="35" t="s">
        <v>57</v>
      </c>
      <c r="E593" s="40" t="s">
        <v>5</v>
      </c>
    </row>
    <row r="594" spans="1:5" ht="12.75">
      <c r="A594" t="s">
        <v>58</v>
      </c>
      <c r="E594" s="39" t="s">
        <v>5</v>
      </c>
    </row>
    <row r="595" spans="1:16" ht="25.5">
      <c r="A595" t="s">
        <v>50</v>
      </c>
      <c s="34" t="s">
        <v>947</v>
      </c>
      <c s="34" t="s">
        <v>3812</v>
      </c>
      <c s="35" t="s">
        <v>5</v>
      </c>
      <c s="6" t="s">
        <v>3813</v>
      </c>
      <c s="36" t="s">
        <v>437</v>
      </c>
      <c s="37">
        <v>1</v>
      </c>
      <c s="36">
        <v>0</v>
      </c>
      <c s="36">
        <f>ROUND(G595*H595,6)</f>
      </c>
      <c r="L595" s="38">
        <v>0</v>
      </c>
      <c s="32">
        <f>ROUND(ROUND(L595,2)*ROUND(G595,3),2)</f>
      </c>
      <c s="36" t="s">
        <v>61</v>
      </c>
      <c>
        <f>(M595*21)/100</f>
      </c>
      <c t="s">
        <v>28</v>
      </c>
    </row>
    <row r="596" spans="1:5" ht="25.5">
      <c r="A596" s="35" t="s">
        <v>56</v>
      </c>
      <c r="E596" s="39" t="s">
        <v>3813</v>
      </c>
    </row>
    <row r="597" spans="1:5" ht="12.75">
      <c r="A597" s="35" t="s">
        <v>57</v>
      </c>
      <c r="E597" s="40" t="s">
        <v>5</v>
      </c>
    </row>
    <row r="598" spans="1:5" ht="12.75">
      <c r="A598" t="s">
        <v>58</v>
      </c>
      <c r="E598" s="39" t="s">
        <v>5</v>
      </c>
    </row>
    <row r="599" spans="1:16" ht="25.5">
      <c r="A599" t="s">
        <v>50</v>
      </c>
      <c s="34" t="s">
        <v>951</v>
      </c>
      <c s="34" t="s">
        <v>3814</v>
      </c>
      <c s="35" t="s">
        <v>5</v>
      </c>
      <c s="6" t="s">
        <v>3815</v>
      </c>
      <c s="36" t="s">
        <v>1095</v>
      </c>
      <c s="37">
        <v>1.636</v>
      </c>
      <c s="36">
        <v>0</v>
      </c>
      <c s="36">
        <f>ROUND(G599*H599,6)</f>
      </c>
      <c r="L599" s="38">
        <v>0</v>
      </c>
      <c s="32">
        <f>ROUND(ROUND(L599,2)*ROUND(G599,3),2)</f>
      </c>
      <c s="36" t="s">
        <v>447</v>
      </c>
      <c>
        <f>(M599*21)/100</f>
      </c>
      <c t="s">
        <v>28</v>
      </c>
    </row>
    <row r="600" spans="1:5" ht="25.5">
      <c r="A600" s="35" t="s">
        <v>56</v>
      </c>
      <c r="E600" s="39" t="s">
        <v>3815</v>
      </c>
    </row>
    <row r="601" spans="1:5" ht="12.75">
      <c r="A601" s="35" t="s">
        <v>57</v>
      </c>
      <c r="E601" s="40" t="s">
        <v>5</v>
      </c>
    </row>
    <row r="602" spans="1:5" ht="12.75">
      <c r="A602" t="s">
        <v>58</v>
      </c>
      <c r="E602" s="39" t="s">
        <v>5</v>
      </c>
    </row>
    <row r="603" spans="1:13" ht="12.75">
      <c r="A603" t="s">
        <v>47</v>
      </c>
      <c r="C603" s="31" t="s">
        <v>3087</v>
      </c>
      <c r="E603" s="33" t="s">
        <v>3088</v>
      </c>
      <c r="J603" s="32">
        <f>0</f>
      </c>
      <c s="32">
        <f>0</f>
      </c>
      <c s="32">
        <f>0+L604+L608+L612+L616+L620+L624+L628+L632+L636+L640+L644</f>
      </c>
      <c s="32">
        <f>0+M604+M608+M612+M616+M620+M624+M628+M632+M636+M640+M644</f>
      </c>
    </row>
    <row r="604" spans="1:16" ht="12.75">
      <c r="A604" t="s">
        <v>50</v>
      </c>
      <c s="34" t="s">
        <v>956</v>
      </c>
      <c s="34" t="s">
        <v>3816</v>
      </c>
      <c s="35" t="s">
        <v>5</v>
      </c>
      <c s="6" t="s">
        <v>3817</v>
      </c>
      <c s="36" t="s">
        <v>71</v>
      </c>
      <c s="37">
        <v>80</v>
      </c>
      <c s="36">
        <v>0</v>
      </c>
      <c s="36">
        <f>ROUND(G604*H604,6)</f>
      </c>
      <c r="L604" s="38">
        <v>0</v>
      </c>
      <c s="32">
        <f>ROUND(ROUND(L604,2)*ROUND(G604,3),2)</f>
      </c>
      <c s="36" t="s">
        <v>61</v>
      </c>
      <c>
        <f>(M604*21)/100</f>
      </c>
      <c t="s">
        <v>28</v>
      </c>
    </row>
    <row r="605" spans="1:5" ht="12.75">
      <c r="A605" s="35" t="s">
        <v>56</v>
      </c>
      <c r="E605" s="39" t="s">
        <v>3817</v>
      </c>
    </row>
    <row r="606" spans="1:5" ht="12.75">
      <c r="A606" s="35" t="s">
        <v>57</v>
      </c>
      <c r="E606" s="40" t="s">
        <v>5</v>
      </c>
    </row>
    <row r="607" spans="1:5" ht="12.75">
      <c r="A607" t="s">
        <v>58</v>
      </c>
      <c r="E607" s="39" t="s">
        <v>5</v>
      </c>
    </row>
    <row r="608" spans="1:16" ht="12.75">
      <c r="A608" t="s">
        <v>50</v>
      </c>
      <c s="34" t="s">
        <v>961</v>
      </c>
      <c s="34" t="s">
        <v>3818</v>
      </c>
      <c s="35" t="s">
        <v>5</v>
      </c>
      <c s="6" t="s">
        <v>3819</v>
      </c>
      <c s="36" t="s">
        <v>71</v>
      </c>
      <c s="37">
        <v>40</v>
      </c>
      <c s="36">
        <v>0</v>
      </c>
      <c s="36">
        <f>ROUND(G608*H608,6)</f>
      </c>
      <c r="L608" s="38">
        <v>0</v>
      </c>
      <c s="32">
        <f>ROUND(ROUND(L608,2)*ROUND(G608,3),2)</f>
      </c>
      <c s="36" t="s">
        <v>61</v>
      </c>
      <c>
        <f>(M608*21)/100</f>
      </c>
      <c t="s">
        <v>28</v>
      </c>
    </row>
    <row r="609" spans="1:5" ht="12.75">
      <c r="A609" s="35" t="s">
        <v>56</v>
      </c>
      <c r="E609" s="39" t="s">
        <v>3819</v>
      </c>
    </row>
    <row r="610" spans="1:5" ht="12.75">
      <c r="A610" s="35" t="s">
        <v>57</v>
      </c>
      <c r="E610" s="40" t="s">
        <v>5</v>
      </c>
    </row>
    <row r="611" spans="1:5" ht="12.75">
      <c r="A611" t="s">
        <v>58</v>
      </c>
      <c r="E611" s="39" t="s">
        <v>5</v>
      </c>
    </row>
    <row r="612" spans="1:16" ht="12.75">
      <c r="A612" t="s">
        <v>50</v>
      </c>
      <c s="34" t="s">
        <v>966</v>
      </c>
      <c s="34" t="s">
        <v>3820</v>
      </c>
      <c s="35" t="s">
        <v>5</v>
      </c>
      <c s="6" t="s">
        <v>3821</v>
      </c>
      <c s="36" t="s">
        <v>437</v>
      </c>
      <c s="37">
        <v>3</v>
      </c>
      <c s="36">
        <v>0</v>
      </c>
      <c s="36">
        <f>ROUND(G612*H612,6)</f>
      </c>
      <c r="L612" s="38">
        <v>0</v>
      </c>
      <c s="32">
        <f>ROUND(ROUND(L612,2)*ROUND(G612,3),2)</f>
      </c>
      <c s="36" t="s">
        <v>61</v>
      </c>
      <c>
        <f>(M612*21)/100</f>
      </c>
      <c t="s">
        <v>28</v>
      </c>
    </row>
    <row r="613" spans="1:5" ht="12.75">
      <c r="A613" s="35" t="s">
        <v>56</v>
      </c>
      <c r="E613" s="39" t="s">
        <v>3821</v>
      </c>
    </row>
    <row r="614" spans="1:5" ht="12.75">
      <c r="A614" s="35" t="s">
        <v>57</v>
      </c>
      <c r="E614" s="40" t="s">
        <v>5</v>
      </c>
    </row>
    <row r="615" spans="1:5" ht="12.75">
      <c r="A615" t="s">
        <v>58</v>
      </c>
      <c r="E615" s="39" t="s">
        <v>5</v>
      </c>
    </row>
    <row r="616" spans="1:16" ht="12.75">
      <c r="A616" t="s">
        <v>50</v>
      </c>
      <c s="34" t="s">
        <v>969</v>
      </c>
      <c s="34" t="s">
        <v>3822</v>
      </c>
      <c s="35" t="s">
        <v>5</v>
      </c>
      <c s="6" t="s">
        <v>3823</v>
      </c>
      <c s="36" t="s">
        <v>437</v>
      </c>
      <c s="37">
        <v>4</v>
      </c>
      <c s="36">
        <v>0</v>
      </c>
      <c s="36">
        <f>ROUND(G616*H616,6)</f>
      </c>
      <c r="L616" s="38">
        <v>0</v>
      </c>
      <c s="32">
        <f>ROUND(ROUND(L616,2)*ROUND(G616,3),2)</f>
      </c>
      <c s="36" t="s">
        <v>61</v>
      </c>
      <c>
        <f>(M616*21)/100</f>
      </c>
      <c t="s">
        <v>28</v>
      </c>
    </row>
    <row r="617" spans="1:5" ht="12.75">
      <c r="A617" s="35" t="s">
        <v>56</v>
      </c>
      <c r="E617" s="39" t="s">
        <v>3823</v>
      </c>
    </row>
    <row r="618" spans="1:5" ht="38.25">
      <c r="A618" s="35" t="s">
        <v>57</v>
      </c>
      <c r="E618" s="40" t="s">
        <v>3824</v>
      </c>
    </row>
    <row r="619" spans="1:5" ht="12.75">
      <c r="A619" t="s">
        <v>58</v>
      </c>
      <c r="E619" s="39" t="s">
        <v>5</v>
      </c>
    </row>
    <row r="620" spans="1:16" ht="12.75">
      <c r="A620" t="s">
        <v>50</v>
      </c>
      <c s="34" t="s">
        <v>974</v>
      </c>
      <c s="34" t="s">
        <v>3825</v>
      </c>
      <c s="35" t="s">
        <v>5</v>
      </c>
      <c s="6" t="s">
        <v>3826</v>
      </c>
      <c s="36" t="s">
        <v>71</v>
      </c>
      <c s="37">
        <v>120</v>
      </c>
      <c s="36">
        <v>0</v>
      </c>
      <c s="36">
        <f>ROUND(G620*H620,6)</f>
      </c>
      <c r="L620" s="38">
        <v>0</v>
      </c>
      <c s="32">
        <f>ROUND(ROUND(L620,2)*ROUND(G620,3),2)</f>
      </c>
      <c s="36" t="s">
        <v>61</v>
      </c>
      <c>
        <f>(M620*21)/100</f>
      </c>
      <c t="s">
        <v>28</v>
      </c>
    </row>
    <row r="621" spans="1:5" ht="12.75">
      <c r="A621" s="35" t="s">
        <v>56</v>
      </c>
      <c r="E621" s="39" t="s">
        <v>3826</v>
      </c>
    </row>
    <row r="622" spans="1:5" ht="12.75">
      <c r="A622" s="35" t="s">
        <v>57</v>
      </c>
      <c r="E622" s="40" t="s">
        <v>5</v>
      </c>
    </row>
    <row r="623" spans="1:5" ht="12.75">
      <c r="A623" t="s">
        <v>58</v>
      </c>
      <c r="E623" s="39" t="s">
        <v>5</v>
      </c>
    </row>
    <row r="624" spans="1:16" ht="12.75">
      <c r="A624" t="s">
        <v>50</v>
      </c>
      <c s="34" t="s">
        <v>979</v>
      </c>
      <c s="34" t="s">
        <v>3827</v>
      </c>
      <c s="35" t="s">
        <v>5</v>
      </c>
      <c s="6" t="s">
        <v>3828</v>
      </c>
      <c s="36" t="s">
        <v>437</v>
      </c>
      <c s="37">
        <v>1</v>
      </c>
      <c s="36">
        <v>0</v>
      </c>
      <c s="36">
        <f>ROUND(G624*H624,6)</f>
      </c>
      <c r="L624" s="38">
        <v>0</v>
      </c>
      <c s="32">
        <f>ROUND(ROUND(L624,2)*ROUND(G624,3),2)</f>
      </c>
      <c s="36" t="s">
        <v>61</v>
      </c>
      <c>
        <f>(M624*21)/100</f>
      </c>
      <c t="s">
        <v>28</v>
      </c>
    </row>
    <row r="625" spans="1:5" ht="12.75">
      <c r="A625" s="35" t="s">
        <v>56</v>
      </c>
      <c r="E625" s="39" t="s">
        <v>3828</v>
      </c>
    </row>
    <row r="626" spans="1:5" ht="12.75">
      <c r="A626" s="35" t="s">
        <v>57</v>
      </c>
      <c r="E626" s="40" t="s">
        <v>5</v>
      </c>
    </row>
    <row r="627" spans="1:5" ht="12.75">
      <c r="A627" t="s">
        <v>58</v>
      </c>
      <c r="E627" s="39" t="s">
        <v>5</v>
      </c>
    </row>
    <row r="628" spans="1:16" ht="12.75">
      <c r="A628" t="s">
        <v>50</v>
      </c>
      <c s="34" t="s">
        <v>982</v>
      </c>
      <c s="34" t="s">
        <v>3829</v>
      </c>
      <c s="35" t="s">
        <v>5</v>
      </c>
      <c s="6" t="s">
        <v>3830</v>
      </c>
      <c s="36" t="s">
        <v>564</v>
      </c>
      <c s="37">
        <v>3.4</v>
      </c>
      <c s="36">
        <v>0</v>
      </c>
      <c s="36">
        <f>ROUND(G628*H628,6)</f>
      </c>
      <c r="L628" s="38">
        <v>0</v>
      </c>
      <c s="32">
        <f>ROUND(ROUND(L628,2)*ROUND(G628,3),2)</f>
      </c>
      <c s="36" t="s">
        <v>61</v>
      </c>
      <c>
        <f>(M628*21)/100</f>
      </c>
      <c t="s">
        <v>28</v>
      </c>
    </row>
    <row r="629" spans="1:5" ht="12.75">
      <c r="A629" s="35" t="s">
        <v>56</v>
      </c>
      <c r="E629" s="39" t="s">
        <v>3830</v>
      </c>
    </row>
    <row r="630" spans="1:5" ht="12.75">
      <c r="A630" s="35" t="s">
        <v>57</v>
      </c>
      <c r="E630" s="40" t="s">
        <v>5</v>
      </c>
    </row>
    <row r="631" spans="1:5" ht="12.75">
      <c r="A631" t="s">
        <v>58</v>
      </c>
      <c r="E631" s="39" t="s">
        <v>5</v>
      </c>
    </row>
    <row r="632" spans="1:16" ht="12.75">
      <c r="A632" t="s">
        <v>50</v>
      </c>
      <c s="34" t="s">
        <v>987</v>
      </c>
      <c s="34" t="s">
        <v>3831</v>
      </c>
      <c s="35" t="s">
        <v>5</v>
      </c>
      <c s="6" t="s">
        <v>3832</v>
      </c>
      <c s="36" t="s">
        <v>71</v>
      </c>
      <c s="37">
        <v>16</v>
      </c>
      <c s="36">
        <v>0</v>
      </c>
      <c s="36">
        <f>ROUND(G632*H632,6)</f>
      </c>
      <c r="L632" s="38">
        <v>0</v>
      </c>
      <c s="32">
        <f>ROUND(ROUND(L632,2)*ROUND(G632,3),2)</f>
      </c>
      <c s="36" t="s">
        <v>61</v>
      </c>
      <c>
        <f>(M632*21)/100</f>
      </c>
      <c t="s">
        <v>28</v>
      </c>
    </row>
    <row r="633" spans="1:5" ht="12.75">
      <c r="A633" s="35" t="s">
        <v>56</v>
      </c>
      <c r="E633" s="39" t="s">
        <v>3832</v>
      </c>
    </row>
    <row r="634" spans="1:5" ht="12.75">
      <c r="A634" s="35" t="s">
        <v>57</v>
      </c>
      <c r="E634" s="40" t="s">
        <v>5</v>
      </c>
    </row>
    <row r="635" spans="1:5" ht="12.75">
      <c r="A635" t="s">
        <v>58</v>
      </c>
      <c r="E635" s="39" t="s">
        <v>5</v>
      </c>
    </row>
    <row r="636" spans="1:16" ht="12.75">
      <c r="A636" t="s">
        <v>50</v>
      </c>
      <c s="34" t="s">
        <v>990</v>
      </c>
      <c s="34" t="s">
        <v>3833</v>
      </c>
      <c s="35" t="s">
        <v>5</v>
      </c>
      <c s="6" t="s">
        <v>3834</v>
      </c>
      <c s="36" t="s">
        <v>437</v>
      </c>
      <c s="37">
        <v>2</v>
      </c>
      <c s="36">
        <v>0</v>
      </c>
      <c s="36">
        <f>ROUND(G636*H636,6)</f>
      </c>
      <c r="L636" s="38">
        <v>0</v>
      </c>
      <c s="32">
        <f>ROUND(ROUND(L636,2)*ROUND(G636,3),2)</f>
      </c>
      <c s="36" t="s">
        <v>61</v>
      </c>
      <c>
        <f>(M636*21)/100</f>
      </c>
      <c t="s">
        <v>28</v>
      </c>
    </row>
    <row r="637" spans="1:5" ht="12.75">
      <c r="A637" s="35" t="s">
        <v>56</v>
      </c>
      <c r="E637" s="39" t="s">
        <v>3834</v>
      </c>
    </row>
    <row r="638" spans="1:5" ht="12.75">
      <c r="A638" s="35" t="s">
        <v>57</v>
      </c>
      <c r="E638" s="40" t="s">
        <v>5</v>
      </c>
    </row>
    <row r="639" spans="1:5" ht="12.75">
      <c r="A639" t="s">
        <v>58</v>
      </c>
      <c r="E639" s="39" t="s">
        <v>5</v>
      </c>
    </row>
    <row r="640" spans="1:16" ht="12.75">
      <c r="A640" t="s">
        <v>50</v>
      </c>
      <c s="34" t="s">
        <v>993</v>
      </c>
      <c s="34" t="s">
        <v>3835</v>
      </c>
      <c s="35" t="s">
        <v>5</v>
      </c>
      <c s="6" t="s">
        <v>3836</v>
      </c>
      <c s="36" t="s">
        <v>71</v>
      </c>
      <c s="37">
        <v>24</v>
      </c>
      <c s="36">
        <v>0</v>
      </c>
      <c s="36">
        <f>ROUND(G640*H640,6)</f>
      </c>
      <c r="L640" s="38">
        <v>0</v>
      </c>
      <c s="32">
        <f>ROUND(ROUND(L640,2)*ROUND(G640,3),2)</f>
      </c>
      <c s="36" t="s">
        <v>61</v>
      </c>
      <c>
        <f>(M640*21)/100</f>
      </c>
      <c t="s">
        <v>28</v>
      </c>
    </row>
    <row r="641" spans="1:5" ht="12.75">
      <c r="A641" s="35" t="s">
        <v>56</v>
      </c>
      <c r="E641" s="39" t="s">
        <v>3836</v>
      </c>
    </row>
    <row r="642" spans="1:5" ht="12.75">
      <c r="A642" s="35" t="s">
        <v>57</v>
      </c>
      <c r="E642" s="40" t="s">
        <v>5</v>
      </c>
    </row>
    <row r="643" spans="1:5" ht="12.75">
      <c r="A643" t="s">
        <v>58</v>
      </c>
      <c r="E643" s="39" t="s">
        <v>5</v>
      </c>
    </row>
    <row r="644" spans="1:16" ht="25.5">
      <c r="A644" t="s">
        <v>50</v>
      </c>
      <c s="34" t="s">
        <v>996</v>
      </c>
      <c s="34" t="s">
        <v>3837</v>
      </c>
      <c s="35" t="s">
        <v>5</v>
      </c>
      <c s="6" t="s">
        <v>3838</v>
      </c>
      <c s="36" t="s">
        <v>71</v>
      </c>
      <c s="37">
        <v>360</v>
      </c>
      <c s="36">
        <v>0</v>
      </c>
      <c s="36">
        <f>ROUND(G644*H644,6)</f>
      </c>
      <c r="L644" s="38">
        <v>0</v>
      </c>
      <c s="32">
        <f>ROUND(ROUND(L644,2)*ROUND(G644,3),2)</f>
      </c>
      <c s="36" t="s">
        <v>61</v>
      </c>
      <c>
        <f>(M644*21)/100</f>
      </c>
      <c t="s">
        <v>28</v>
      </c>
    </row>
    <row r="645" spans="1:5" ht="25.5">
      <c r="A645" s="35" t="s">
        <v>56</v>
      </c>
      <c r="E645" s="39" t="s">
        <v>3838</v>
      </c>
    </row>
    <row r="646" spans="1:5" ht="12.75">
      <c r="A646" s="35" t="s">
        <v>57</v>
      </c>
      <c r="E646" s="40" t="s">
        <v>5</v>
      </c>
    </row>
    <row r="647" spans="1:5" ht="12.75">
      <c r="A647" t="s">
        <v>58</v>
      </c>
      <c r="E6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COUNTIFS(L8:L144,"=0",A8:A144,"P")+COUNTIFS(L8:L144,"",A8:A144,"P")+SUM(Q8:Q144)</f>
      </c>
    </row>
    <row r="8" spans="1:13" ht="12.75">
      <c r="A8" t="s">
        <v>45</v>
      </c>
      <c r="C8" s="28" t="s">
        <v>3841</v>
      </c>
      <c r="E8" s="30" t="s">
        <v>3840</v>
      </c>
      <c r="J8" s="29">
        <f>0+J9+J14+J59</f>
      </c>
      <c s="29">
        <f>0+K9+K14+K59</f>
      </c>
      <c s="29">
        <f>0+L9+L14+L59</f>
      </c>
      <c s="29">
        <f>0+M9+M14+M59</f>
      </c>
    </row>
    <row r="9" spans="1:13" ht="12.75">
      <c r="A9" t="s">
        <v>47</v>
      </c>
      <c r="C9" s="31" t="s">
        <v>3842</v>
      </c>
      <c r="E9" s="33" t="s">
        <v>3843</v>
      </c>
      <c r="J9" s="32">
        <f>0</f>
      </c>
      <c s="32">
        <f>0</f>
      </c>
      <c s="32">
        <f>0+L10</f>
      </c>
      <c s="32">
        <f>0+M10</f>
      </c>
    </row>
    <row r="10" spans="1:16" ht="25.5">
      <c r="A10" t="s">
        <v>50</v>
      </c>
      <c s="34" t="s">
        <v>51</v>
      </c>
      <c s="34" t="s">
        <v>3844</v>
      </c>
      <c s="35" t="s">
        <v>5</v>
      </c>
      <c s="6" t="s">
        <v>3845</v>
      </c>
      <c s="36" t="s">
        <v>1095</v>
      </c>
      <c s="37">
        <v>2397.23</v>
      </c>
      <c s="36">
        <v>0</v>
      </c>
      <c s="36">
        <f>ROUND(G10*H10,6)</f>
      </c>
      <c r="L10" s="38">
        <v>0</v>
      </c>
      <c s="32">
        <f>ROUND(ROUND(L10,2)*ROUND(G10,3),2)</f>
      </c>
      <c s="36" t="s">
        <v>447</v>
      </c>
      <c>
        <f>(M10*21)/100</f>
      </c>
      <c t="s">
        <v>28</v>
      </c>
    </row>
    <row r="11" spans="1:5" ht="25.5">
      <c r="A11" s="35" t="s">
        <v>56</v>
      </c>
      <c r="E11" s="39" t="s">
        <v>3845</v>
      </c>
    </row>
    <row r="12" spans="1:5" ht="12.75">
      <c r="A12" s="35" t="s">
        <v>57</v>
      </c>
      <c r="E12" s="40" t="s">
        <v>5</v>
      </c>
    </row>
    <row r="13" spans="1:5" ht="12.75">
      <c r="A13" t="s">
        <v>58</v>
      </c>
      <c r="E13" s="39" t="s">
        <v>5</v>
      </c>
    </row>
    <row r="14" spans="1:13" ht="12.75">
      <c r="A14" t="s">
        <v>47</v>
      </c>
      <c r="C14" s="31" t="s">
        <v>3846</v>
      </c>
      <c r="E14" s="33" t="s">
        <v>3847</v>
      </c>
      <c r="J14" s="32">
        <f>0</f>
      </c>
      <c s="32">
        <f>0</f>
      </c>
      <c s="32">
        <f>0+L15+L19+L23+L27+L31+L35+L39+L43+L47+L51+L55</f>
      </c>
      <c s="32">
        <f>0+M15+M19+M23+M27+M31+M35+M39+M43+M47+M51+M55</f>
      </c>
    </row>
    <row r="15" spans="1:16" ht="25.5">
      <c r="A15" t="s">
        <v>50</v>
      </c>
      <c s="34" t="s">
        <v>28</v>
      </c>
      <c s="34" t="s">
        <v>3848</v>
      </c>
      <c s="35" t="s">
        <v>5</v>
      </c>
      <c s="6" t="s">
        <v>3849</v>
      </c>
      <c s="36" t="s">
        <v>54</v>
      </c>
      <c s="37">
        <v>1</v>
      </c>
      <c s="36">
        <v>0</v>
      </c>
      <c s="36">
        <f>ROUND(G15*H15,6)</f>
      </c>
      <c r="L15" s="38">
        <v>0</v>
      </c>
      <c s="32">
        <f>ROUND(ROUND(L15,2)*ROUND(G15,3),2)</f>
      </c>
      <c s="36" t="s">
        <v>61</v>
      </c>
      <c>
        <f>(M15*21)/100</f>
      </c>
      <c t="s">
        <v>28</v>
      </c>
    </row>
    <row r="16" spans="1:5" ht="25.5">
      <c r="A16" s="35" t="s">
        <v>56</v>
      </c>
      <c r="E16" s="39" t="s">
        <v>3849</v>
      </c>
    </row>
    <row r="17" spans="1:5" ht="12.75">
      <c r="A17" s="35" t="s">
        <v>57</v>
      </c>
      <c r="E17" s="40" t="s">
        <v>5</v>
      </c>
    </row>
    <row r="18" spans="1:5" ht="12.75">
      <c r="A18" t="s">
        <v>58</v>
      </c>
      <c r="E18" s="39" t="s">
        <v>5</v>
      </c>
    </row>
    <row r="19" spans="1:16" ht="12.75">
      <c r="A19" t="s">
        <v>50</v>
      </c>
      <c s="34" t="s">
        <v>26</v>
      </c>
      <c s="34" t="s">
        <v>3850</v>
      </c>
      <c s="35" t="s">
        <v>5</v>
      </c>
      <c s="6" t="s">
        <v>3851</v>
      </c>
      <c s="36" t="s">
        <v>54</v>
      </c>
      <c s="37">
        <v>2</v>
      </c>
      <c s="36">
        <v>0</v>
      </c>
      <c s="36">
        <f>ROUND(G19*H19,6)</f>
      </c>
      <c r="L19" s="38">
        <v>0</v>
      </c>
      <c s="32">
        <f>ROUND(ROUND(L19,2)*ROUND(G19,3),2)</f>
      </c>
      <c s="36" t="s">
        <v>61</v>
      </c>
      <c>
        <f>(M19*21)/100</f>
      </c>
      <c t="s">
        <v>28</v>
      </c>
    </row>
    <row r="20" spans="1:5" ht="12.75">
      <c r="A20" s="35" t="s">
        <v>56</v>
      </c>
      <c r="E20" s="39" t="s">
        <v>3851</v>
      </c>
    </row>
    <row r="21" spans="1:5" ht="12.75">
      <c r="A21" s="35" t="s">
        <v>57</v>
      </c>
      <c r="E21" s="40" t="s">
        <v>5</v>
      </c>
    </row>
    <row r="22" spans="1:5" ht="12.75">
      <c r="A22" t="s">
        <v>58</v>
      </c>
      <c r="E22" s="39" t="s">
        <v>5</v>
      </c>
    </row>
    <row r="23" spans="1:16" ht="12.75">
      <c r="A23" t="s">
        <v>50</v>
      </c>
      <c s="34" t="s">
        <v>64</v>
      </c>
      <c s="34" t="s">
        <v>3852</v>
      </c>
      <c s="35" t="s">
        <v>5</v>
      </c>
      <c s="6" t="s">
        <v>3853</v>
      </c>
      <c s="36" t="s">
        <v>54</v>
      </c>
      <c s="37">
        <v>1</v>
      </c>
      <c s="36">
        <v>0</v>
      </c>
      <c s="36">
        <f>ROUND(G23*H23,6)</f>
      </c>
      <c r="L23" s="38">
        <v>0</v>
      </c>
      <c s="32">
        <f>ROUND(ROUND(L23,2)*ROUND(G23,3),2)</f>
      </c>
      <c s="36" t="s">
        <v>61</v>
      </c>
      <c>
        <f>(M23*21)/100</f>
      </c>
      <c t="s">
        <v>28</v>
      </c>
    </row>
    <row r="24" spans="1:5" ht="12.75">
      <c r="A24" s="35" t="s">
        <v>56</v>
      </c>
      <c r="E24" s="39" t="s">
        <v>3853</v>
      </c>
    </row>
    <row r="25" spans="1:5" ht="12.75">
      <c r="A25" s="35" t="s">
        <v>57</v>
      </c>
      <c r="E25" s="40" t="s">
        <v>5</v>
      </c>
    </row>
    <row r="26" spans="1:5" ht="12.75">
      <c r="A26" t="s">
        <v>58</v>
      </c>
      <c r="E26" s="39" t="s">
        <v>5</v>
      </c>
    </row>
    <row r="27" spans="1:16" ht="12.75">
      <c r="A27" t="s">
        <v>50</v>
      </c>
      <c s="34" t="s">
        <v>68</v>
      </c>
      <c s="34" t="s">
        <v>3854</v>
      </c>
      <c s="35" t="s">
        <v>5</v>
      </c>
      <c s="6" t="s">
        <v>3855</v>
      </c>
      <c s="36" t="s">
        <v>139</v>
      </c>
      <c s="37">
        <v>11</v>
      </c>
      <c s="36">
        <v>0</v>
      </c>
      <c s="36">
        <f>ROUND(G27*H27,6)</f>
      </c>
      <c r="L27" s="38">
        <v>0</v>
      </c>
      <c s="32">
        <f>ROUND(ROUND(L27,2)*ROUND(G27,3),2)</f>
      </c>
      <c s="36" t="s">
        <v>447</v>
      </c>
      <c>
        <f>(M27*21)/100</f>
      </c>
      <c t="s">
        <v>28</v>
      </c>
    </row>
    <row r="28" spans="1:5" ht="12.75">
      <c r="A28" s="35" t="s">
        <v>56</v>
      </c>
      <c r="E28" s="39" t="s">
        <v>3855</v>
      </c>
    </row>
    <row r="29" spans="1:5" ht="12.75">
      <c r="A29" s="35" t="s">
        <v>57</v>
      </c>
      <c r="E29" s="40" t="s">
        <v>5</v>
      </c>
    </row>
    <row r="30" spans="1:5" ht="12.75">
      <c r="A30" t="s">
        <v>58</v>
      </c>
      <c r="E30" s="39" t="s">
        <v>5</v>
      </c>
    </row>
    <row r="31" spans="1:16" ht="12.75">
      <c r="A31" t="s">
        <v>50</v>
      </c>
      <c s="34" t="s">
        <v>27</v>
      </c>
      <c s="34" t="s">
        <v>3856</v>
      </c>
      <c s="35" t="s">
        <v>5</v>
      </c>
      <c s="6" t="s">
        <v>3857</v>
      </c>
      <c s="36" t="s">
        <v>139</v>
      </c>
      <c s="37">
        <v>11</v>
      </c>
      <c s="36">
        <v>0.0004</v>
      </c>
      <c s="36">
        <f>ROUND(G31*H31,6)</f>
      </c>
      <c r="L31" s="38">
        <v>0</v>
      </c>
      <c s="32">
        <f>ROUND(ROUND(L31,2)*ROUND(G31,3),2)</f>
      </c>
      <c s="36" t="s">
        <v>447</v>
      </c>
      <c>
        <f>(M31*21)/100</f>
      </c>
      <c t="s">
        <v>28</v>
      </c>
    </row>
    <row r="32" spans="1:5" ht="12.75">
      <c r="A32" s="35" t="s">
        <v>56</v>
      </c>
      <c r="E32" s="39" t="s">
        <v>3857</v>
      </c>
    </row>
    <row r="33" spans="1:5" ht="12.75">
      <c r="A33" s="35" t="s">
        <v>57</v>
      </c>
      <c r="E33" s="40" t="s">
        <v>5</v>
      </c>
    </row>
    <row r="34" spans="1:5" ht="12.75">
      <c r="A34" t="s">
        <v>58</v>
      </c>
      <c r="E34" s="39" t="s">
        <v>5</v>
      </c>
    </row>
    <row r="35" spans="1:16" ht="25.5">
      <c r="A35" t="s">
        <v>50</v>
      </c>
      <c s="34" t="s">
        <v>74</v>
      </c>
      <c s="34" t="s">
        <v>3858</v>
      </c>
      <c s="35" t="s">
        <v>5</v>
      </c>
      <c s="6" t="s">
        <v>3859</v>
      </c>
      <c s="36" t="s">
        <v>48</v>
      </c>
      <c s="37">
        <v>35</v>
      </c>
      <c s="36">
        <v>0.00167</v>
      </c>
      <c s="36">
        <f>ROUND(G35*H35,6)</f>
      </c>
      <c r="L35" s="38">
        <v>0</v>
      </c>
      <c s="32">
        <f>ROUND(ROUND(L35,2)*ROUND(G35,3),2)</f>
      </c>
      <c s="36" t="s">
        <v>447</v>
      </c>
      <c>
        <f>(M35*21)/100</f>
      </c>
      <c t="s">
        <v>28</v>
      </c>
    </row>
    <row r="36" spans="1:5" ht="25.5">
      <c r="A36" s="35" t="s">
        <v>56</v>
      </c>
      <c r="E36" s="39" t="s">
        <v>3859</v>
      </c>
    </row>
    <row r="37" spans="1:5" ht="12.75">
      <c r="A37" s="35" t="s">
        <v>57</v>
      </c>
      <c r="E37" s="40" t="s">
        <v>5</v>
      </c>
    </row>
    <row r="38" spans="1:5" ht="12.75">
      <c r="A38" t="s">
        <v>58</v>
      </c>
      <c r="E38" s="39" t="s">
        <v>5</v>
      </c>
    </row>
    <row r="39" spans="1:16" ht="25.5">
      <c r="A39" t="s">
        <v>50</v>
      </c>
      <c s="34" t="s">
        <v>77</v>
      </c>
      <c s="34" t="s">
        <v>3860</v>
      </c>
      <c s="35" t="s">
        <v>5</v>
      </c>
      <c s="6" t="s">
        <v>3861</v>
      </c>
      <c s="36" t="s">
        <v>48</v>
      </c>
      <c s="37">
        <v>25</v>
      </c>
      <c s="36">
        <v>0.00344</v>
      </c>
      <c s="36">
        <f>ROUND(G39*H39,6)</f>
      </c>
      <c r="L39" s="38">
        <v>0</v>
      </c>
      <c s="32">
        <f>ROUND(ROUND(L39,2)*ROUND(G39,3),2)</f>
      </c>
      <c s="36" t="s">
        <v>447</v>
      </c>
      <c>
        <f>(M39*21)/100</f>
      </c>
      <c t="s">
        <v>28</v>
      </c>
    </row>
    <row r="40" spans="1:5" ht="25.5">
      <c r="A40" s="35" t="s">
        <v>56</v>
      </c>
      <c r="E40" s="39" t="s">
        <v>3861</v>
      </c>
    </row>
    <row r="41" spans="1:5" ht="38.25">
      <c r="A41" s="35" t="s">
        <v>57</v>
      </c>
      <c r="E41" s="40" t="s">
        <v>3862</v>
      </c>
    </row>
    <row r="42" spans="1:5" ht="12.75">
      <c r="A42" t="s">
        <v>58</v>
      </c>
      <c r="E42" s="39" t="s">
        <v>5</v>
      </c>
    </row>
    <row r="43" spans="1:16" ht="12.75">
      <c r="A43" t="s">
        <v>50</v>
      </c>
      <c s="34" t="s">
        <v>80</v>
      </c>
      <c s="34" t="s">
        <v>3863</v>
      </c>
      <c s="35" t="s">
        <v>5</v>
      </c>
      <c s="6" t="s">
        <v>3864</v>
      </c>
      <c s="36" t="s">
        <v>564</v>
      </c>
      <c s="37">
        <v>20</v>
      </c>
      <c s="36">
        <v>0</v>
      </c>
      <c s="36">
        <f>ROUND(G43*H43,6)</f>
      </c>
      <c r="L43" s="38">
        <v>0</v>
      </c>
      <c s="32">
        <f>ROUND(ROUND(L43,2)*ROUND(G43,3),2)</f>
      </c>
      <c s="36" t="s">
        <v>61</v>
      </c>
      <c>
        <f>(M43*21)/100</f>
      </c>
      <c t="s">
        <v>28</v>
      </c>
    </row>
    <row r="44" spans="1:5" ht="12.75">
      <c r="A44" s="35" t="s">
        <v>56</v>
      </c>
      <c r="E44" s="39" t="s">
        <v>3864</v>
      </c>
    </row>
    <row r="45" spans="1:5" ht="12.75">
      <c r="A45" s="35" t="s">
        <v>57</v>
      </c>
      <c r="E45" s="40" t="s">
        <v>5</v>
      </c>
    </row>
    <row r="46" spans="1:5" ht="12.75">
      <c r="A46" t="s">
        <v>58</v>
      </c>
      <c r="E46" s="39" t="s">
        <v>5</v>
      </c>
    </row>
    <row r="47" spans="1:16" ht="12.75">
      <c r="A47" t="s">
        <v>50</v>
      </c>
      <c s="34" t="s">
        <v>84</v>
      </c>
      <c s="34" t="s">
        <v>3865</v>
      </c>
      <c s="35" t="s">
        <v>5</v>
      </c>
      <c s="6" t="s">
        <v>3866</v>
      </c>
      <c s="36" t="s">
        <v>437</v>
      </c>
      <c s="37">
        <v>1</v>
      </c>
      <c s="36">
        <v>0</v>
      </c>
      <c s="36">
        <f>ROUND(G47*H47,6)</f>
      </c>
      <c r="L47" s="38">
        <v>0</v>
      </c>
      <c s="32">
        <f>ROUND(ROUND(L47,2)*ROUND(G47,3),2)</f>
      </c>
      <c s="36" t="s">
        <v>61</v>
      </c>
      <c>
        <f>(M47*21)/100</f>
      </c>
      <c t="s">
        <v>28</v>
      </c>
    </row>
    <row r="48" spans="1:5" ht="12.75">
      <c r="A48" s="35" t="s">
        <v>56</v>
      </c>
      <c r="E48" s="39" t="s">
        <v>3866</v>
      </c>
    </row>
    <row r="49" spans="1:5" ht="12.75">
      <c r="A49" s="35" t="s">
        <v>57</v>
      </c>
      <c r="E49" s="40" t="s">
        <v>5</v>
      </c>
    </row>
    <row r="50" spans="1:5" ht="12.75">
      <c r="A50" t="s">
        <v>58</v>
      </c>
      <c r="E50" s="39" t="s">
        <v>5</v>
      </c>
    </row>
    <row r="51" spans="1:16" ht="12.75">
      <c r="A51" t="s">
        <v>50</v>
      </c>
      <c s="34" t="s">
        <v>87</v>
      </c>
      <c s="34" t="s">
        <v>3867</v>
      </c>
      <c s="35" t="s">
        <v>5</v>
      </c>
      <c s="6" t="s">
        <v>3868</v>
      </c>
      <c s="36" t="s">
        <v>437</v>
      </c>
      <c s="37">
        <v>1</v>
      </c>
      <c s="36">
        <v>0</v>
      </c>
      <c s="36">
        <f>ROUND(G51*H51,6)</f>
      </c>
      <c r="L51" s="38">
        <v>0</v>
      </c>
      <c s="32">
        <f>ROUND(ROUND(L51,2)*ROUND(G51,3),2)</f>
      </c>
      <c s="36" t="s">
        <v>61</v>
      </c>
      <c>
        <f>(M51*21)/100</f>
      </c>
      <c t="s">
        <v>28</v>
      </c>
    </row>
    <row r="52" spans="1:5" ht="12.75">
      <c r="A52" s="35" t="s">
        <v>56</v>
      </c>
      <c r="E52" s="39" t="s">
        <v>3868</v>
      </c>
    </row>
    <row r="53" spans="1:5" ht="12.75">
      <c r="A53" s="35" t="s">
        <v>57</v>
      </c>
      <c r="E53" s="40" t="s">
        <v>5</v>
      </c>
    </row>
    <row r="54" spans="1:5" ht="12.75">
      <c r="A54" t="s">
        <v>58</v>
      </c>
      <c r="E54" s="39" t="s">
        <v>5</v>
      </c>
    </row>
    <row r="55" spans="1:16" ht="12.75">
      <c r="A55" t="s">
        <v>50</v>
      </c>
      <c s="34" t="s">
        <v>90</v>
      </c>
      <c s="34" t="s">
        <v>3869</v>
      </c>
      <c s="35" t="s">
        <v>5</v>
      </c>
      <c s="6" t="s">
        <v>3870</v>
      </c>
      <c s="36" t="s">
        <v>437</v>
      </c>
      <c s="37">
        <v>1</v>
      </c>
      <c s="36">
        <v>0</v>
      </c>
      <c s="36">
        <f>ROUND(G55*H55,6)</f>
      </c>
      <c r="L55" s="38">
        <v>0</v>
      </c>
      <c s="32">
        <f>ROUND(ROUND(L55,2)*ROUND(G55,3),2)</f>
      </c>
      <c s="36" t="s">
        <v>61</v>
      </c>
      <c>
        <f>(M55*21)/100</f>
      </c>
      <c t="s">
        <v>28</v>
      </c>
    </row>
    <row r="56" spans="1:5" ht="12.75">
      <c r="A56" s="35" t="s">
        <v>56</v>
      </c>
      <c r="E56" s="39" t="s">
        <v>3870</v>
      </c>
    </row>
    <row r="57" spans="1:5" ht="12.75">
      <c r="A57" s="35" t="s">
        <v>57</v>
      </c>
      <c r="E57" s="40" t="s">
        <v>5</v>
      </c>
    </row>
    <row r="58" spans="1:5" ht="12.75">
      <c r="A58" t="s">
        <v>58</v>
      </c>
      <c r="E58" s="39" t="s">
        <v>5</v>
      </c>
    </row>
    <row r="59" spans="1:13" ht="12.75">
      <c r="A59" t="s">
        <v>47</v>
      </c>
      <c r="C59" s="31" t="s">
        <v>3871</v>
      </c>
      <c r="E59" s="33" t="s">
        <v>3872</v>
      </c>
      <c r="J59" s="32">
        <f>0</f>
      </c>
      <c s="32">
        <f>0</f>
      </c>
      <c s="32">
        <f>0+L60+L64+L68+L72+L76+L80+L84+L88+L92+L96+L100+L104+L108+L112+L116+L120+L124+L128+L132+L136+L140+L144</f>
      </c>
      <c s="32">
        <f>0+M60+M64+M68+M72+M76+M80+M84+M88+M92+M96+M100+M104+M108+M112+M116+M120+M124+M128+M132+M136+M140+M144</f>
      </c>
    </row>
    <row r="60" spans="1:16" ht="25.5">
      <c r="A60" t="s">
        <v>50</v>
      </c>
      <c s="34" t="s">
        <v>93</v>
      </c>
      <c s="34" t="s">
        <v>3873</v>
      </c>
      <c s="35" t="s">
        <v>5</v>
      </c>
      <c s="6" t="s">
        <v>3874</v>
      </c>
      <c s="36" t="s">
        <v>54</v>
      </c>
      <c s="37">
        <v>4</v>
      </c>
      <c s="36">
        <v>0</v>
      </c>
      <c s="36">
        <f>ROUND(G60*H60,6)</f>
      </c>
      <c r="L60" s="38">
        <v>0</v>
      </c>
      <c s="32">
        <f>ROUND(ROUND(L60,2)*ROUND(G60,3),2)</f>
      </c>
      <c s="36" t="s">
        <v>61</v>
      </c>
      <c>
        <f>(M60*21)/100</f>
      </c>
      <c t="s">
        <v>28</v>
      </c>
    </row>
    <row r="61" spans="1:5" ht="25.5">
      <c r="A61" s="35" t="s">
        <v>56</v>
      </c>
      <c r="E61" s="39" t="s">
        <v>3874</v>
      </c>
    </row>
    <row r="62" spans="1:5" ht="12.75">
      <c r="A62" s="35" t="s">
        <v>57</v>
      </c>
      <c r="E62" s="40" t="s">
        <v>5</v>
      </c>
    </row>
    <row r="63" spans="1:5" ht="12.75">
      <c r="A63" t="s">
        <v>58</v>
      </c>
      <c r="E63" s="39" t="s">
        <v>5</v>
      </c>
    </row>
    <row r="64" spans="1:16" ht="25.5">
      <c r="A64" t="s">
        <v>50</v>
      </c>
      <c s="34" t="s">
        <v>96</v>
      </c>
      <c s="34" t="s">
        <v>3875</v>
      </c>
      <c s="35" t="s">
        <v>5</v>
      </c>
      <c s="6" t="s">
        <v>3876</v>
      </c>
      <c s="36" t="s">
        <v>54</v>
      </c>
      <c s="37">
        <v>3</v>
      </c>
      <c s="36">
        <v>0</v>
      </c>
      <c s="36">
        <f>ROUND(G64*H64,6)</f>
      </c>
      <c r="L64" s="38">
        <v>0</v>
      </c>
      <c s="32">
        <f>ROUND(ROUND(L64,2)*ROUND(G64,3),2)</f>
      </c>
      <c s="36" t="s">
        <v>61</v>
      </c>
      <c>
        <f>(M64*21)/100</f>
      </c>
      <c t="s">
        <v>28</v>
      </c>
    </row>
    <row r="65" spans="1:5" ht="25.5">
      <c r="A65" s="35" t="s">
        <v>56</v>
      </c>
      <c r="E65" s="39" t="s">
        <v>3876</v>
      </c>
    </row>
    <row r="66" spans="1:5" ht="12.75">
      <c r="A66" s="35" t="s">
        <v>57</v>
      </c>
      <c r="E66" s="40" t="s">
        <v>5</v>
      </c>
    </row>
    <row r="67" spans="1:5" ht="12.75">
      <c r="A67" t="s">
        <v>58</v>
      </c>
      <c r="E67" s="39" t="s">
        <v>5</v>
      </c>
    </row>
    <row r="68" spans="1:16" ht="12.75">
      <c r="A68" t="s">
        <v>50</v>
      </c>
      <c s="34" t="s">
        <v>99</v>
      </c>
      <c s="34" t="s">
        <v>3877</v>
      </c>
      <c s="35" t="s">
        <v>5</v>
      </c>
      <c s="6" t="s">
        <v>3878</v>
      </c>
      <c s="36" t="s">
        <v>54</v>
      </c>
      <c s="37">
        <v>4</v>
      </c>
      <c s="36">
        <v>0</v>
      </c>
      <c s="36">
        <f>ROUND(G68*H68,6)</f>
      </c>
      <c r="L68" s="38">
        <v>0</v>
      </c>
      <c s="32">
        <f>ROUND(ROUND(L68,2)*ROUND(G68,3),2)</f>
      </c>
      <c s="36" t="s">
        <v>61</v>
      </c>
      <c>
        <f>(M68*21)/100</f>
      </c>
      <c t="s">
        <v>28</v>
      </c>
    </row>
    <row r="69" spans="1:5" ht="12.75">
      <c r="A69" s="35" t="s">
        <v>56</v>
      </c>
      <c r="E69" s="39" t="s">
        <v>3878</v>
      </c>
    </row>
    <row r="70" spans="1:5" ht="12.75">
      <c r="A70" s="35" t="s">
        <v>57</v>
      </c>
      <c r="E70" s="40" t="s">
        <v>5</v>
      </c>
    </row>
    <row r="71" spans="1:5" ht="12.75">
      <c r="A71" t="s">
        <v>58</v>
      </c>
      <c r="E71" s="39" t="s">
        <v>5</v>
      </c>
    </row>
    <row r="72" spans="1:16" ht="12.75">
      <c r="A72" t="s">
        <v>50</v>
      </c>
      <c s="34" t="s">
        <v>102</v>
      </c>
      <c s="34" t="s">
        <v>3879</v>
      </c>
      <c s="35" t="s">
        <v>5</v>
      </c>
      <c s="6" t="s">
        <v>3880</v>
      </c>
      <c s="36" t="s">
        <v>54</v>
      </c>
      <c s="37">
        <v>2</v>
      </c>
      <c s="36">
        <v>0</v>
      </c>
      <c s="36">
        <f>ROUND(G72*H72,6)</f>
      </c>
      <c r="L72" s="38">
        <v>0</v>
      </c>
      <c s="32">
        <f>ROUND(ROUND(L72,2)*ROUND(G72,3),2)</f>
      </c>
      <c s="36" t="s">
        <v>61</v>
      </c>
      <c>
        <f>(M72*21)/100</f>
      </c>
      <c t="s">
        <v>28</v>
      </c>
    </row>
    <row r="73" spans="1:5" ht="12.75">
      <c r="A73" s="35" t="s">
        <v>56</v>
      </c>
      <c r="E73" s="39" t="s">
        <v>3880</v>
      </c>
    </row>
    <row r="74" spans="1:5" ht="12.75">
      <c r="A74" s="35" t="s">
        <v>57</v>
      </c>
      <c r="E74" s="40" t="s">
        <v>5</v>
      </c>
    </row>
    <row r="75" spans="1:5" ht="12.75">
      <c r="A75" t="s">
        <v>58</v>
      </c>
      <c r="E75" s="39" t="s">
        <v>5</v>
      </c>
    </row>
    <row r="76" spans="1:16" ht="12.75">
      <c r="A76" t="s">
        <v>50</v>
      </c>
      <c s="34" t="s">
        <v>105</v>
      </c>
      <c s="34" t="s">
        <v>3881</v>
      </c>
      <c s="35" t="s">
        <v>5</v>
      </c>
      <c s="6" t="s">
        <v>3851</v>
      </c>
      <c s="36" t="s">
        <v>54</v>
      </c>
      <c s="37">
        <v>8</v>
      </c>
      <c s="36">
        <v>0</v>
      </c>
      <c s="36">
        <f>ROUND(G76*H76,6)</f>
      </c>
      <c r="L76" s="38">
        <v>0</v>
      </c>
      <c s="32">
        <f>ROUND(ROUND(L76,2)*ROUND(G76,3),2)</f>
      </c>
      <c s="36" t="s">
        <v>61</v>
      </c>
      <c>
        <f>(M76*21)/100</f>
      </c>
      <c t="s">
        <v>28</v>
      </c>
    </row>
    <row r="77" spans="1:5" ht="12.75">
      <c r="A77" s="35" t="s">
        <v>56</v>
      </c>
      <c r="E77" s="39" t="s">
        <v>3851</v>
      </c>
    </row>
    <row r="78" spans="1:5" ht="12.75">
      <c r="A78" s="35" t="s">
        <v>57</v>
      </c>
      <c r="E78" s="40" t="s">
        <v>5</v>
      </c>
    </row>
    <row r="79" spans="1:5" ht="12.75">
      <c r="A79" t="s">
        <v>58</v>
      </c>
      <c r="E79" s="39" t="s">
        <v>5</v>
      </c>
    </row>
    <row r="80" spans="1:16" ht="12.75">
      <c r="A80" t="s">
        <v>50</v>
      </c>
      <c s="34" t="s">
        <v>108</v>
      </c>
      <c s="34" t="s">
        <v>3882</v>
      </c>
      <c s="35" t="s">
        <v>5</v>
      </c>
      <c s="6" t="s">
        <v>3883</v>
      </c>
      <c s="36" t="s">
        <v>54</v>
      </c>
      <c s="37">
        <v>4</v>
      </c>
      <c s="36">
        <v>0</v>
      </c>
      <c s="36">
        <f>ROUND(G80*H80,6)</f>
      </c>
      <c r="L80" s="38">
        <v>0</v>
      </c>
      <c s="32">
        <f>ROUND(ROUND(L80,2)*ROUND(G80,3),2)</f>
      </c>
      <c s="36" t="s">
        <v>61</v>
      </c>
      <c>
        <f>(M80*21)/100</f>
      </c>
      <c t="s">
        <v>28</v>
      </c>
    </row>
    <row r="81" spans="1:5" ht="12.75">
      <c r="A81" s="35" t="s">
        <v>56</v>
      </c>
      <c r="E81" s="39" t="s">
        <v>3883</v>
      </c>
    </row>
    <row r="82" spans="1:5" ht="12.75">
      <c r="A82" s="35" t="s">
        <v>57</v>
      </c>
      <c r="E82" s="40" t="s">
        <v>5</v>
      </c>
    </row>
    <row r="83" spans="1:5" ht="12.75">
      <c r="A83" t="s">
        <v>58</v>
      </c>
      <c r="E83" s="39" t="s">
        <v>5</v>
      </c>
    </row>
    <row r="84" spans="1:16" ht="25.5">
      <c r="A84" t="s">
        <v>50</v>
      </c>
      <c s="34" t="s">
        <v>203</v>
      </c>
      <c s="34" t="s">
        <v>3884</v>
      </c>
      <c s="35" t="s">
        <v>5</v>
      </c>
      <c s="6" t="s">
        <v>3885</v>
      </c>
      <c s="36" t="s">
        <v>139</v>
      </c>
      <c s="37">
        <v>15</v>
      </c>
      <c s="36">
        <v>0</v>
      </c>
      <c s="36">
        <f>ROUND(G84*H84,6)</f>
      </c>
      <c r="L84" s="38">
        <v>0</v>
      </c>
      <c s="32">
        <f>ROUND(ROUND(L84,2)*ROUND(G84,3),2)</f>
      </c>
      <c s="36" t="s">
        <v>447</v>
      </c>
      <c>
        <f>(M84*21)/100</f>
      </c>
      <c t="s">
        <v>28</v>
      </c>
    </row>
    <row r="85" spans="1:5" ht="25.5">
      <c r="A85" s="35" t="s">
        <v>56</v>
      </c>
      <c r="E85" s="39" t="s">
        <v>3885</v>
      </c>
    </row>
    <row r="86" spans="1:5" ht="12.75">
      <c r="A86" s="35" t="s">
        <v>57</v>
      </c>
      <c r="E86" s="40" t="s">
        <v>5</v>
      </c>
    </row>
    <row r="87" spans="1:5" ht="12.75">
      <c r="A87" t="s">
        <v>58</v>
      </c>
      <c r="E87" s="39" t="s">
        <v>5</v>
      </c>
    </row>
    <row r="88" spans="1:16" ht="12.75">
      <c r="A88" t="s">
        <v>50</v>
      </c>
      <c s="34" t="s">
        <v>206</v>
      </c>
      <c s="34" t="s">
        <v>3886</v>
      </c>
      <c s="35" t="s">
        <v>5</v>
      </c>
      <c s="6" t="s">
        <v>3887</v>
      </c>
      <c s="36" t="s">
        <v>139</v>
      </c>
      <c s="37">
        <v>2</v>
      </c>
      <c s="36">
        <v>0.0008</v>
      </c>
      <c s="36">
        <f>ROUND(G88*H88,6)</f>
      </c>
      <c r="L88" s="38">
        <v>0</v>
      </c>
      <c s="32">
        <f>ROUND(ROUND(L88,2)*ROUND(G88,3),2)</f>
      </c>
      <c s="36" t="s">
        <v>447</v>
      </c>
      <c>
        <f>(M88*21)/100</f>
      </c>
      <c t="s">
        <v>28</v>
      </c>
    </row>
    <row r="89" spans="1:5" ht="12.75">
      <c r="A89" s="35" t="s">
        <v>56</v>
      </c>
      <c r="E89" s="39" t="s">
        <v>3887</v>
      </c>
    </row>
    <row r="90" spans="1:5" ht="12.75">
      <c r="A90" s="35" t="s">
        <v>57</v>
      </c>
      <c r="E90" s="40" t="s">
        <v>5</v>
      </c>
    </row>
    <row r="91" spans="1:5" ht="12.75">
      <c r="A91" t="s">
        <v>58</v>
      </c>
      <c r="E91" s="39" t="s">
        <v>5</v>
      </c>
    </row>
    <row r="92" spans="1:16" ht="12.75">
      <c r="A92" t="s">
        <v>50</v>
      </c>
      <c s="34" t="s">
        <v>209</v>
      </c>
      <c s="34" t="s">
        <v>3888</v>
      </c>
      <c s="35" t="s">
        <v>5</v>
      </c>
      <c s="6" t="s">
        <v>3889</v>
      </c>
      <c s="36" t="s">
        <v>139</v>
      </c>
      <c s="37">
        <v>13</v>
      </c>
      <c s="36">
        <v>0.0005</v>
      </c>
      <c s="36">
        <f>ROUND(G92*H92,6)</f>
      </c>
      <c r="L92" s="38">
        <v>0</v>
      </c>
      <c s="32">
        <f>ROUND(ROUND(L92,2)*ROUND(G92,3),2)</f>
      </c>
      <c s="36" t="s">
        <v>447</v>
      </c>
      <c>
        <f>(M92*21)/100</f>
      </c>
      <c t="s">
        <v>28</v>
      </c>
    </row>
    <row r="93" spans="1:5" ht="12.75">
      <c r="A93" s="35" t="s">
        <v>56</v>
      </c>
      <c r="E93" s="39" t="s">
        <v>3889</v>
      </c>
    </row>
    <row r="94" spans="1:5" ht="12.75">
      <c r="A94" s="35" t="s">
        <v>57</v>
      </c>
      <c r="E94" s="40" t="s">
        <v>5</v>
      </c>
    </row>
    <row r="95" spans="1:5" ht="12.75">
      <c r="A95" t="s">
        <v>58</v>
      </c>
      <c r="E95" s="39" t="s">
        <v>5</v>
      </c>
    </row>
    <row r="96" spans="1:16" ht="25.5">
      <c r="A96" t="s">
        <v>50</v>
      </c>
      <c s="34" t="s">
        <v>211</v>
      </c>
      <c s="34" t="s">
        <v>3890</v>
      </c>
      <c s="35" t="s">
        <v>5</v>
      </c>
      <c s="6" t="s">
        <v>3891</v>
      </c>
      <c s="36" t="s">
        <v>48</v>
      </c>
      <c s="37">
        <v>10</v>
      </c>
      <c s="36">
        <v>0</v>
      </c>
      <c s="36">
        <f>ROUND(G96*H96,6)</f>
      </c>
      <c r="L96" s="38">
        <v>0</v>
      </c>
      <c s="32">
        <f>ROUND(ROUND(L96,2)*ROUND(G96,3),2)</f>
      </c>
      <c s="36" t="s">
        <v>447</v>
      </c>
      <c>
        <f>(M96*21)/100</f>
      </c>
      <c t="s">
        <v>28</v>
      </c>
    </row>
    <row r="97" spans="1:5" ht="25.5">
      <c r="A97" s="35" t="s">
        <v>56</v>
      </c>
      <c r="E97" s="39" t="s">
        <v>3891</v>
      </c>
    </row>
    <row r="98" spans="1:5" ht="12.75">
      <c r="A98" s="35" t="s">
        <v>57</v>
      </c>
      <c r="E98" s="40" t="s">
        <v>5</v>
      </c>
    </row>
    <row r="99" spans="1:5" ht="12.75">
      <c r="A99" t="s">
        <v>58</v>
      </c>
      <c r="E99" s="39" t="s">
        <v>5</v>
      </c>
    </row>
    <row r="100" spans="1:16" ht="12.75">
      <c r="A100" t="s">
        <v>50</v>
      </c>
      <c s="34" t="s">
        <v>214</v>
      </c>
      <c s="34" t="s">
        <v>3892</v>
      </c>
      <c s="35" t="s">
        <v>5</v>
      </c>
      <c s="6" t="s">
        <v>3893</v>
      </c>
      <c s="36" t="s">
        <v>139</v>
      </c>
      <c s="37">
        <v>1</v>
      </c>
      <c s="36">
        <v>0.0053</v>
      </c>
      <c s="36">
        <f>ROUND(G100*H100,6)</f>
      </c>
      <c r="L100" s="38">
        <v>0</v>
      </c>
      <c s="32">
        <f>ROUND(ROUND(L100,2)*ROUND(G100,3),2)</f>
      </c>
      <c s="36" t="s">
        <v>447</v>
      </c>
      <c>
        <f>(M100*21)/100</f>
      </c>
      <c t="s">
        <v>28</v>
      </c>
    </row>
    <row r="101" spans="1:5" ht="12.75">
      <c r="A101" s="35" t="s">
        <v>56</v>
      </c>
      <c r="E101" s="39" t="s">
        <v>3893</v>
      </c>
    </row>
    <row r="102" spans="1:5" ht="12.75">
      <c r="A102" s="35" t="s">
        <v>57</v>
      </c>
      <c r="E102" s="40" t="s">
        <v>5</v>
      </c>
    </row>
    <row r="103" spans="1:5" ht="12.75">
      <c r="A103" t="s">
        <v>58</v>
      </c>
      <c r="E103" s="39" t="s">
        <v>5</v>
      </c>
    </row>
    <row r="104" spans="1:16" ht="25.5">
      <c r="A104" t="s">
        <v>50</v>
      </c>
      <c s="34" t="s">
        <v>217</v>
      </c>
      <c s="34" t="s">
        <v>3894</v>
      </c>
      <c s="35" t="s">
        <v>5</v>
      </c>
      <c s="6" t="s">
        <v>3895</v>
      </c>
      <c s="36" t="s">
        <v>48</v>
      </c>
      <c s="37">
        <v>30</v>
      </c>
      <c s="36">
        <v>0</v>
      </c>
      <c s="36">
        <f>ROUND(G104*H104,6)</f>
      </c>
      <c r="L104" s="38">
        <v>0</v>
      </c>
      <c s="32">
        <f>ROUND(ROUND(L104,2)*ROUND(G104,3),2)</f>
      </c>
      <c s="36" t="s">
        <v>447</v>
      </c>
      <c>
        <f>(M104*21)/100</f>
      </c>
      <c t="s">
        <v>28</v>
      </c>
    </row>
    <row r="105" spans="1:5" ht="25.5">
      <c r="A105" s="35" t="s">
        <v>56</v>
      </c>
      <c r="E105" s="39" t="s">
        <v>3895</v>
      </c>
    </row>
    <row r="106" spans="1:5" ht="12.75">
      <c r="A106" s="35" t="s">
        <v>57</v>
      </c>
      <c r="E106" s="40" t="s">
        <v>5</v>
      </c>
    </row>
    <row r="107" spans="1:5" ht="12.75">
      <c r="A107" t="s">
        <v>58</v>
      </c>
      <c r="E107" s="39" t="s">
        <v>5</v>
      </c>
    </row>
    <row r="108" spans="1:16" ht="12.75">
      <c r="A108" t="s">
        <v>50</v>
      </c>
      <c s="34" t="s">
        <v>220</v>
      </c>
      <c s="34" t="s">
        <v>3896</v>
      </c>
      <c s="35" t="s">
        <v>5</v>
      </c>
      <c s="6" t="s">
        <v>3897</v>
      </c>
      <c s="36" t="s">
        <v>139</v>
      </c>
      <c s="37">
        <v>3</v>
      </c>
      <c s="36">
        <v>0.0078</v>
      </c>
      <c s="36">
        <f>ROUND(G108*H108,6)</f>
      </c>
      <c r="L108" s="38">
        <v>0</v>
      </c>
      <c s="32">
        <f>ROUND(ROUND(L108,2)*ROUND(G108,3),2)</f>
      </c>
      <c s="36" t="s">
        <v>447</v>
      </c>
      <c>
        <f>(M108*21)/100</f>
      </c>
      <c t="s">
        <v>28</v>
      </c>
    </row>
    <row r="109" spans="1:5" ht="12.75">
      <c r="A109" s="35" t="s">
        <v>56</v>
      </c>
      <c r="E109" s="39" t="s">
        <v>3897</v>
      </c>
    </row>
    <row r="110" spans="1:5" ht="12.75">
      <c r="A110" s="35" t="s">
        <v>57</v>
      </c>
      <c r="E110" s="40" t="s">
        <v>5</v>
      </c>
    </row>
    <row r="111" spans="1:5" ht="12.75">
      <c r="A111" t="s">
        <v>58</v>
      </c>
      <c r="E111" s="39" t="s">
        <v>5</v>
      </c>
    </row>
    <row r="112" spans="1:16" ht="25.5">
      <c r="A112" t="s">
        <v>50</v>
      </c>
      <c s="34" t="s">
        <v>223</v>
      </c>
      <c s="34" t="s">
        <v>3898</v>
      </c>
      <c s="35" t="s">
        <v>5</v>
      </c>
      <c s="6" t="s">
        <v>3899</v>
      </c>
      <c s="36" t="s">
        <v>48</v>
      </c>
      <c s="37">
        <v>5</v>
      </c>
      <c s="36">
        <v>0</v>
      </c>
      <c s="36">
        <f>ROUND(G112*H112,6)</f>
      </c>
      <c r="L112" s="38">
        <v>0</v>
      </c>
      <c s="32">
        <f>ROUND(ROUND(L112,2)*ROUND(G112,3),2)</f>
      </c>
      <c s="36" t="s">
        <v>447</v>
      </c>
      <c>
        <f>(M112*21)/100</f>
      </c>
      <c t="s">
        <v>28</v>
      </c>
    </row>
    <row r="113" spans="1:5" ht="25.5">
      <c r="A113" s="35" t="s">
        <v>56</v>
      </c>
      <c r="E113" s="39" t="s">
        <v>3899</v>
      </c>
    </row>
    <row r="114" spans="1:5" ht="12.75">
      <c r="A114" s="35" t="s">
        <v>57</v>
      </c>
      <c r="E114" s="40" t="s">
        <v>5</v>
      </c>
    </row>
    <row r="115" spans="1:5" ht="12.75">
      <c r="A115" t="s">
        <v>58</v>
      </c>
      <c r="E115" s="39" t="s">
        <v>5</v>
      </c>
    </row>
    <row r="116" spans="1:16" ht="12.75">
      <c r="A116" t="s">
        <v>50</v>
      </c>
      <c s="34" t="s">
        <v>226</v>
      </c>
      <c s="34" t="s">
        <v>3900</v>
      </c>
      <c s="35" t="s">
        <v>5</v>
      </c>
      <c s="6" t="s">
        <v>3901</v>
      </c>
      <c s="36" t="s">
        <v>139</v>
      </c>
      <c s="37">
        <v>0.5</v>
      </c>
      <c s="36">
        <v>0.0124</v>
      </c>
      <c s="36">
        <f>ROUND(G116*H116,6)</f>
      </c>
      <c r="L116" s="38">
        <v>0</v>
      </c>
      <c s="32">
        <f>ROUND(ROUND(L116,2)*ROUND(G116,3),2)</f>
      </c>
      <c s="36" t="s">
        <v>447</v>
      </c>
      <c>
        <f>(M116*21)/100</f>
      </c>
      <c t="s">
        <v>28</v>
      </c>
    </row>
    <row r="117" spans="1:5" ht="12.75">
      <c r="A117" s="35" t="s">
        <v>56</v>
      </c>
      <c r="E117" s="39" t="s">
        <v>3901</v>
      </c>
    </row>
    <row r="118" spans="1:5" ht="12.75">
      <c r="A118" s="35" t="s">
        <v>57</v>
      </c>
      <c r="E118" s="40" t="s">
        <v>5</v>
      </c>
    </row>
    <row r="119" spans="1:5" ht="12.75">
      <c r="A119" t="s">
        <v>58</v>
      </c>
      <c r="E119" s="39" t="s">
        <v>5</v>
      </c>
    </row>
    <row r="120" spans="1:16" ht="25.5">
      <c r="A120" t="s">
        <v>50</v>
      </c>
      <c s="34" t="s">
        <v>229</v>
      </c>
      <c s="34" t="s">
        <v>3858</v>
      </c>
      <c s="35" t="s">
        <v>5</v>
      </c>
      <c s="6" t="s">
        <v>3859</v>
      </c>
      <c s="36" t="s">
        <v>48</v>
      </c>
      <c s="37">
        <v>4</v>
      </c>
      <c s="36">
        <v>0.00167</v>
      </c>
      <c s="36">
        <f>ROUND(G120*H120,6)</f>
      </c>
      <c r="L120" s="38">
        <v>0</v>
      </c>
      <c s="32">
        <f>ROUND(ROUND(L120,2)*ROUND(G120,3),2)</f>
      </c>
      <c s="36" t="s">
        <v>447</v>
      </c>
      <c>
        <f>(M120*21)/100</f>
      </c>
      <c t="s">
        <v>28</v>
      </c>
    </row>
    <row r="121" spans="1:5" ht="25.5">
      <c r="A121" s="35" t="s">
        <v>56</v>
      </c>
      <c r="E121" s="39" t="s">
        <v>3859</v>
      </c>
    </row>
    <row r="122" spans="1:5" ht="12.75">
      <c r="A122" s="35" t="s">
        <v>57</v>
      </c>
      <c r="E122" s="40" t="s">
        <v>5</v>
      </c>
    </row>
    <row r="123" spans="1:5" ht="12.75">
      <c r="A123" t="s">
        <v>58</v>
      </c>
      <c r="E123" s="39" t="s">
        <v>5</v>
      </c>
    </row>
    <row r="124" spans="1:16" ht="25.5">
      <c r="A124" t="s">
        <v>50</v>
      </c>
      <c s="34" t="s">
        <v>233</v>
      </c>
      <c s="34" t="s">
        <v>3860</v>
      </c>
      <c s="35" t="s">
        <v>5</v>
      </c>
      <c s="6" t="s">
        <v>3861</v>
      </c>
      <c s="36" t="s">
        <v>48</v>
      </c>
      <c s="37">
        <v>105</v>
      </c>
      <c s="36">
        <v>0.00344</v>
      </c>
      <c s="36">
        <f>ROUND(G124*H124,6)</f>
      </c>
      <c r="L124" s="38">
        <v>0</v>
      </c>
      <c s="32">
        <f>ROUND(ROUND(L124,2)*ROUND(G124,3),2)</f>
      </c>
      <c s="36" t="s">
        <v>447</v>
      </c>
      <c>
        <f>(M124*21)/100</f>
      </c>
      <c t="s">
        <v>28</v>
      </c>
    </row>
    <row r="125" spans="1:5" ht="25.5">
      <c r="A125" s="35" t="s">
        <v>56</v>
      </c>
      <c r="E125" s="39" t="s">
        <v>3861</v>
      </c>
    </row>
    <row r="126" spans="1:5" ht="38.25">
      <c r="A126" s="35" t="s">
        <v>57</v>
      </c>
      <c r="E126" s="40" t="s">
        <v>3902</v>
      </c>
    </row>
    <row r="127" spans="1:5" ht="12.75">
      <c r="A127" t="s">
        <v>58</v>
      </c>
      <c r="E127" s="39" t="s">
        <v>5</v>
      </c>
    </row>
    <row r="128" spans="1:16" ht="12.75">
      <c r="A128" t="s">
        <v>50</v>
      </c>
      <c s="34" t="s">
        <v>237</v>
      </c>
      <c s="34" t="s">
        <v>3903</v>
      </c>
      <c s="35" t="s">
        <v>5</v>
      </c>
      <c s="6" t="s">
        <v>3904</v>
      </c>
      <c s="36" t="s">
        <v>446</v>
      </c>
      <c s="37">
        <v>14</v>
      </c>
      <c s="36">
        <v>0</v>
      </c>
      <c s="36">
        <f>ROUND(G128*H128,6)</f>
      </c>
      <c r="L128" s="38">
        <v>0</v>
      </c>
      <c s="32">
        <f>ROUND(ROUND(L128,2)*ROUND(G128,3),2)</f>
      </c>
      <c s="36" t="s">
        <v>61</v>
      </c>
      <c>
        <f>(M128*21)/100</f>
      </c>
      <c t="s">
        <v>28</v>
      </c>
    </row>
    <row r="129" spans="1:5" ht="12.75">
      <c r="A129" s="35" t="s">
        <v>56</v>
      </c>
      <c r="E129" s="39" t="s">
        <v>3904</v>
      </c>
    </row>
    <row r="130" spans="1:5" ht="12.75">
      <c r="A130" s="35" t="s">
        <v>57</v>
      </c>
      <c r="E130" s="40" t="s">
        <v>5</v>
      </c>
    </row>
    <row r="131" spans="1:5" ht="12.75">
      <c r="A131" t="s">
        <v>58</v>
      </c>
      <c r="E131" s="39" t="s">
        <v>5</v>
      </c>
    </row>
    <row r="132" spans="1:16" ht="12.75">
      <c r="A132" t="s">
        <v>50</v>
      </c>
      <c s="34" t="s">
        <v>240</v>
      </c>
      <c s="34" t="s">
        <v>3905</v>
      </c>
      <c s="35" t="s">
        <v>5</v>
      </c>
      <c s="6" t="s">
        <v>3864</v>
      </c>
      <c s="36" t="s">
        <v>564</v>
      </c>
      <c s="37">
        <v>50</v>
      </c>
      <c s="36">
        <v>0</v>
      </c>
      <c s="36">
        <f>ROUND(G132*H132,6)</f>
      </c>
      <c r="L132" s="38">
        <v>0</v>
      </c>
      <c s="32">
        <f>ROUND(ROUND(L132,2)*ROUND(G132,3),2)</f>
      </c>
      <c s="36" t="s">
        <v>61</v>
      </c>
      <c>
        <f>(M132*21)/100</f>
      </c>
      <c t="s">
        <v>28</v>
      </c>
    </row>
    <row r="133" spans="1:5" ht="12.75">
      <c r="A133" s="35" t="s">
        <v>56</v>
      </c>
      <c r="E133" s="39" t="s">
        <v>3864</v>
      </c>
    </row>
    <row r="134" spans="1:5" ht="12.75">
      <c r="A134" s="35" t="s">
        <v>57</v>
      </c>
      <c r="E134" s="40" t="s">
        <v>5</v>
      </c>
    </row>
    <row r="135" spans="1:5" ht="12.75">
      <c r="A135" t="s">
        <v>58</v>
      </c>
      <c r="E135" s="39" t="s">
        <v>5</v>
      </c>
    </row>
    <row r="136" spans="1:16" ht="12.75">
      <c r="A136" t="s">
        <v>50</v>
      </c>
      <c s="34" t="s">
        <v>244</v>
      </c>
      <c s="34" t="s">
        <v>3906</v>
      </c>
      <c s="35" t="s">
        <v>5</v>
      </c>
      <c s="6" t="s">
        <v>3866</v>
      </c>
      <c s="36" t="s">
        <v>437</v>
      </c>
      <c s="37">
        <v>1</v>
      </c>
      <c s="36">
        <v>0</v>
      </c>
      <c s="36">
        <f>ROUND(G136*H136,6)</f>
      </c>
      <c r="L136" s="38">
        <v>0</v>
      </c>
      <c s="32">
        <f>ROUND(ROUND(L136,2)*ROUND(G136,3),2)</f>
      </c>
      <c s="36" t="s">
        <v>61</v>
      </c>
      <c>
        <f>(M136*21)/100</f>
      </c>
      <c t="s">
        <v>28</v>
      </c>
    </row>
    <row r="137" spans="1:5" ht="12.75">
      <c r="A137" s="35" t="s">
        <v>56</v>
      </c>
      <c r="E137" s="39" t="s">
        <v>3866</v>
      </c>
    </row>
    <row r="138" spans="1:5" ht="12.75">
      <c r="A138" s="35" t="s">
        <v>57</v>
      </c>
      <c r="E138" s="40" t="s">
        <v>5</v>
      </c>
    </row>
    <row r="139" spans="1:5" ht="12.75">
      <c r="A139" t="s">
        <v>58</v>
      </c>
      <c r="E139" s="39" t="s">
        <v>5</v>
      </c>
    </row>
    <row r="140" spans="1:16" ht="12.75">
      <c r="A140" t="s">
        <v>50</v>
      </c>
      <c s="34" t="s">
        <v>247</v>
      </c>
      <c s="34" t="s">
        <v>3907</v>
      </c>
      <c s="35" t="s">
        <v>5</v>
      </c>
      <c s="6" t="s">
        <v>3868</v>
      </c>
      <c s="36" t="s">
        <v>437</v>
      </c>
      <c s="37">
        <v>1</v>
      </c>
      <c s="36">
        <v>0</v>
      </c>
      <c s="36">
        <f>ROUND(G140*H140,6)</f>
      </c>
      <c r="L140" s="38">
        <v>0</v>
      </c>
      <c s="32">
        <f>ROUND(ROUND(L140,2)*ROUND(G140,3),2)</f>
      </c>
      <c s="36" t="s">
        <v>61</v>
      </c>
      <c>
        <f>(M140*21)/100</f>
      </c>
      <c t="s">
        <v>28</v>
      </c>
    </row>
    <row r="141" spans="1:5" ht="12.75">
      <c r="A141" s="35" t="s">
        <v>56</v>
      </c>
      <c r="E141" s="39" t="s">
        <v>3868</v>
      </c>
    </row>
    <row r="142" spans="1:5" ht="12.75">
      <c r="A142" s="35" t="s">
        <v>57</v>
      </c>
      <c r="E142" s="40" t="s">
        <v>5</v>
      </c>
    </row>
    <row r="143" spans="1:5" ht="12.75">
      <c r="A143" t="s">
        <v>58</v>
      </c>
      <c r="E143" s="39" t="s">
        <v>5</v>
      </c>
    </row>
    <row r="144" spans="1:16" ht="12.75">
      <c r="A144" t="s">
        <v>50</v>
      </c>
      <c s="34" t="s">
        <v>250</v>
      </c>
      <c s="34" t="s">
        <v>3908</v>
      </c>
      <c s="35" t="s">
        <v>5</v>
      </c>
      <c s="6" t="s">
        <v>3870</v>
      </c>
      <c s="36" t="s">
        <v>437</v>
      </c>
      <c s="37">
        <v>1</v>
      </c>
      <c s="36">
        <v>0</v>
      </c>
      <c s="36">
        <f>ROUND(G144*H144,6)</f>
      </c>
      <c r="L144" s="38">
        <v>0</v>
      </c>
      <c s="32">
        <f>ROUND(ROUND(L144,2)*ROUND(G144,3),2)</f>
      </c>
      <c s="36" t="s">
        <v>61</v>
      </c>
      <c>
        <f>(M144*21)/100</f>
      </c>
      <c t="s">
        <v>28</v>
      </c>
    </row>
    <row r="145" spans="1:5" ht="12.75">
      <c r="A145" s="35" t="s">
        <v>56</v>
      </c>
      <c r="E145" s="39" t="s">
        <v>3870</v>
      </c>
    </row>
    <row r="146" spans="1:5" ht="12.75">
      <c r="A146" s="35" t="s">
        <v>57</v>
      </c>
      <c r="E146" s="40" t="s">
        <v>5</v>
      </c>
    </row>
    <row r="147" spans="1:5" ht="12.75">
      <c r="A147" t="s">
        <v>58</v>
      </c>
      <c r="E1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COUNTIFS(L8:L1178,"=0",A8:A1178,"P")+COUNTIFS(L8:L1178,"",A8:A1178,"P")+SUM(Q8:Q1178)</f>
      </c>
    </row>
    <row r="8" spans="1:13" ht="12.75">
      <c r="A8" t="s">
        <v>45</v>
      </c>
      <c r="C8" s="28" t="s">
        <v>3911</v>
      </c>
      <c r="E8" s="30" t="s">
        <v>3910</v>
      </c>
      <c r="J8" s="29">
        <f>0+J9+J266+J363+J440+J477+J494+J559+J628+J649+J750+J815+J876+J933+J990+J1047+J1112+J1169</f>
      </c>
      <c s="29">
        <f>0+K9+K266+K363+K440+K477+K494+K559+K628+K649+K750+K815+K876+K933+K990+K1047+K1112+K1169</f>
      </c>
      <c s="29">
        <f>0+L9+L266+L363+L440+L477+L494+L559+L628+L649+L750+L815+L876+L933+L990+L1047+L1112+L1169</f>
      </c>
      <c s="29">
        <f>0+M9+M266+M363+M440+M477+M494+M559+M628+M649+M750+M815+M876+M933+M990+M1047+M1112+M1169</f>
      </c>
    </row>
    <row r="9" spans="1:13" ht="12.75">
      <c r="A9" t="s">
        <v>47</v>
      </c>
      <c r="C9" s="31" t="s">
        <v>3912</v>
      </c>
      <c r="E9" s="33" t="s">
        <v>3913</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12.75">
      <c r="A10" t="s">
        <v>50</v>
      </c>
      <c s="34" t="s">
        <v>51</v>
      </c>
      <c s="34" t="s">
        <v>3914</v>
      </c>
      <c s="35" t="s">
        <v>5</v>
      </c>
      <c s="6" t="s">
        <v>3915</v>
      </c>
      <c s="36" t="s">
        <v>54</v>
      </c>
      <c s="37">
        <v>128</v>
      </c>
      <c s="36">
        <v>0</v>
      </c>
      <c s="36">
        <f>ROUND(G10*H10,6)</f>
      </c>
      <c r="L10" s="38">
        <v>0</v>
      </c>
      <c s="32">
        <f>ROUND(ROUND(L10,2)*ROUND(G10,3),2)</f>
      </c>
      <c s="36" t="s">
        <v>61</v>
      </c>
      <c>
        <f>(M10*21)/100</f>
      </c>
      <c t="s">
        <v>28</v>
      </c>
    </row>
    <row r="11" spans="1:5" ht="12.75">
      <c r="A11" s="35" t="s">
        <v>56</v>
      </c>
      <c r="E11" s="39" t="s">
        <v>3915</v>
      </c>
    </row>
    <row r="12" spans="1:5" ht="12.75">
      <c r="A12" s="35" t="s">
        <v>57</v>
      </c>
      <c r="E12" s="40" t="s">
        <v>5</v>
      </c>
    </row>
    <row r="13" spans="1:5" ht="12.75">
      <c r="A13" t="s">
        <v>58</v>
      </c>
      <c r="E13" s="39" t="s">
        <v>5</v>
      </c>
    </row>
    <row r="14" spans="1:16" ht="12.75">
      <c r="A14" t="s">
        <v>50</v>
      </c>
      <c s="34" t="s">
        <v>28</v>
      </c>
      <c s="34" t="s">
        <v>3916</v>
      </c>
      <c s="35" t="s">
        <v>5</v>
      </c>
      <c s="6" t="s">
        <v>3917</v>
      </c>
      <c s="36" t="s">
        <v>48</v>
      </c>
      <c s="37">
        <v>20</v>
      </c>
      <c s="36">
        <v>0</v>
      </c>
      <c s="36">
        <f>ROUND(G14*H14,6)</f>
      </c>
      <c r="L14" s="38">
        <v>0</v>
      </c>
      <c s="32">
        <f>ROUND(ROUND(L14,2)*ROUND(G14,3),2)</f>
      </c>
      <c s="36" t="s">
        <v>61</v>
      </c>
      <c>
        <f>(M14*21)/100</f>
      </c>
      <c t="s">
        <v>28</v>
      </c>
    </row>
    <row r="15" spans="1:5" ht="12.75">
      <c r="A15" s="35" t="s">
        <v>56</v>
      </c>
      <c r="E15" s="39" t="s">
        <v>3917</v>
      </c>
    </row>
    <row r="16" spans="1:5" ht="12.75">
      <c r="A16" s="35" t="s">
        <v>57</v>
      </c>
      <c r="E16" s="40" t="s">
        <v>5</v>
      </c>
    </row>
    <row r="17" spans="1:5" ht="12.75">
      <c r="A17" t="s">
        <v>58</v>
      </c>
      <c r="E17" s="39" t="s">
        <v>5</v>
      </c>
    </row>
    <row r="18" spans="1:16" ht="12.75">
      <c r="A18" t="s">
        <v>50</v>
      </c>
      <c s="34" t="s">
        <v>26</v>
      </c>
      <c s="34" t="s">
        <v>3918</v>
      </c>
      <c s="35" t="s">
        <v>5</v>
      </c>
      <c s="6" t="s">
        <v>3919</v>
      </c>
      <c s="36" t="s">
        <v>48</v>
      </c>
      <c s="37">
        <v>65</v>
      </c>
      <c s="36">
        <v>0</v>
      </c>
      <c s="36">
        <f>ROUND(G18*H18,6)</f>
      </c>
      <c r="L18" s="38">
        <v>0</v>
      </c>
      <c s="32">
        <f>ROUND(ROUND(L18,2)*ROUND(G18,3),2)</f>
      </c>
      <c s="36" t="s">
        <v>61</v>
      </c>
      <c>
        <f>(M18*21)/100</f>
      </c>
      <c t="s">
        <v>28</v>
      </c>
    </row>
    <row r="19" spans="1:5" ht="12.75">
      <c r="A19" s="35" t="s">
        <v>56</v>
      </c>
      <c r="E19" s="39" t="s">
        <v>3919</v>
      </c>
    </row>
    <row r="20" spans="1:5" ht="12.75">
      <c r="A20" s="35" t="s">
        <v>57</v>
      </c>
      <c r="E20" s="40" t="s">
        <v>5</v>
      </c>
    </row>
    <row r="21" spans="1:5" ht="12.75">
      <c r="A21" t="s">
        <v>58</v>
      </c>
      <c r="E21" s="39" t="s">
        <v>5</v>
      </c>
    </row>
    <row r="22" spans="1:16" ht="12.75">
      <c r="A22" t="s">
        <v>50</v>
      </c>
      <c s="34" t="s">
        <v>64</v>
      </c>
      <c s="34" t="s">
        <v>3920</v>
      </c>
      <c s="35" t="s">
        <v>5</v>
      </c>
      <c s="6" t="s">
        <v>3921</v>
      </c>
      <c s="36" t="s">
        <v>48</v>
      </c>
      <c s="37">
        <v>80</v>
      </c>
      <c s="36">
        <v>0</v>
      </c>
      <c s="36">
        <f>ROUND(G22*H22,6)</f>
      </c>
      <c r="L22" s="38">
        <v>0</v>
      </c>
      <c s="32">
        <f>ROUND(ROUND(L22,2)*ROUND(G22,3),2)</f>
      </c>
      <c s="36" t="s">
        <v>61</v>
      </c>
      <c>
        <f>(M22*21)/100</f>
      </c>
      <c t="s">
        <v>28</v>
      </c>
    </row>
    <row r="23" spans="1:5" ht="12.75">
      <c r="A23" s="35" t="s">
        <v>56</v>
      </c>
      <c r="E23" s="39" t="s">
        <v>3921</v>
      </c>
    </row>
    <row r="24" spans="1:5" ht="12.75">
      <c r="A24" s="35" t="s">
        <v>57</v>
      </c>
      <c r="E24" s="40" t="s">
        <v>5</v>
      </c>
    </row>
    <row r="25" spans="1:5" ht="12.75">
      <c r="A25" t="s">
        <v>58</v>
      </c>
      <c r="E25" s="39" t="s">
        <v>5</v>
      </c>
    </row>
    <row r="26" spans="1:16" ht="12.75">
      <c r="A26" t="s">
        <v>50</v>
      </c>
      <c s="34" t="s">
        <v>68</v>
      </c>
      <c s="34" t="s">
        <v>3922</v>
      </c>
      <c s="35" t="s">
        <v>5</v>
      </c>
      <c s="6" t="s">
        <v>3923</v>
      </c>
      <c s="36" t="s">
        <v>48</v>
      </c>
      <c s="37">
        <v>60</v>
      </c>
      <c s="36">
        <v>0</v>
      </c>
      <c s="36">
        <f>ROUND(G26*H26,6)</f>
      </c>
      <c r="L26" s="38">
        <v>0</v>
      </c>
      <c s="32">
        <f>ROUND(ROUND(L26,2)*ROUND(G26,3),2)</f>
      </c>
      <c s="36" t="s">
        <v>61</v>
      </c>
      <c>
        <f>(M26*21)/100</f>
      </c>
      <c t="s">
        <v>28</v>
      </c>
    </row>
    <row r="27" spans="1:5" ht="12.75">
      <c r="A27" s="35" t="s">
        <v>56</v>
      </c>
      <c r="E27" s="39" t="s">
        <v>3923</v>
      </c>
    </row>
    <row r="28" spans="1:5" ht="12.75">
      <c r="A28" s="35" t="s">
        <v>57</v>
      </c>
      <c r="E28" s="40" t="s">
        <v>5</v>
      </c>
    </row>
    <row r="29" spans="1:5" ht="12.75">
      <c r="A29" t="s">
        <v>58</v>
      </c>
      <c r="E29" s="39" t="s">
        <v>5</v>
      </c>
    </row>
    <row r="30" spans="1:16" ht="12.75">
      <c r="A30" t="s">
        <v>50</v>
      </c>
      <c s="34" t="s">
        <v>27</v>
      </c>
      <c s="34" t="s">
        <v>3924</v>
      </c>
      <c s="35" t="s">
        <v>5</v>
      </c>
      <c s="6" t="s">
        <v>3925</v>
      </c>
      <c s="36" t="s">
        <v>48</v>
      </c>
      <c s="37">
        <v>50</v>
      </c>
      <c s="36">
        <v>0</v>
      </c>
      <c s="36">
        <f>ROUND(G30*H30,6)</f>
      </c>
      <c r="L30" s="38">
        <v>0</v>
      </c>
      <c s="32">
        <f>ROUND(ROUND(L30,2)*ROUND(G30,3),2)</f>
      </c>
      <c s="36" t="s">
        <v>61</v>
      </c>
      <c>
        <f>(M30*21)/100</f>
      </c>
      <c t="s">
        <v>28</v>
      </c>
    </row>
    <row r="31" spans="1:5" ht="12.75">
      <c r="A31" s="35" t="s">
        <v>56</v>
      </c>
      <c r="E31" s="39" t="s">
        <v>3925</v>
      </c>
    </row>
    <row r="32" spans="1:5" ht="12.75">
      <c r="A32" s="35" t="s">
        <v>57</v>
      </c>
      <c r="E32" s="40" t="s">
        <v>5</v>
      </c>
    </row>
    <row r="33" spans="1:5" ht="12.75">
      <c r="A33" t="s">
        <v>58</v>
      </c>
      <c r="E33" s="39" t="s">
        <v>5</v>
      </c>
    </row>
    <row r="34" spans="1:16" ht="25.5">
      <c r="A34" t="s">
        <v>50</v>
      </c>
      <c s="34" t="s">
        <v>74</v>
      </c>
      <c s="34" t="s">
        <v>3926</v>
      </c>
      <c s="35" t="s">
        <v>5</v>
      </c>
      <c s="6" t="s">
        <v>3927</v>
      </c>
      <c s="36" t="s">
        <v>48</v>
      </c>
      <c s="37">
        <v>120</v>
      </c>
      <c s="36">
        <v>0</v>
      </c>
      <c s="36">
        <f>ROUND(G34*H34,6)</f>
      </c>
      <c r="L34" s="38">
        <v>0</v>
      </c>
      <c s="32">
        <f>ROUND(ROUND(L34,2)*ROUND(G34,3),2)</f>
      </c>
      <c s="36" t="s">
        <v>447</v>
      </c>
      <c>
        <f>(M34*21)/100</f>
      </c>
      <c t="s">
        <v>28</v>
      </c>
    </row>
    <row r="35" spans="1:5" ht="25.5">
      <c r="A35" s="35" t="s">
        <v>56</v>
      </c>
      <c r="E35" s="39" t="s">
        <v>3927</v>
      </c>
    </row>
    <row r="36" spans="1:5" ht="12.75">
      <c r="A36" s="35" t="s">
        <v>57</v>
      </c>
      <c r="E36" s="40" t="s">
        <v>3928</v>
      </c>
    </row>
    <row r="37" spans="1:5" ht="12.75">
      <c r="A37" t="s">
        <v>58</v>
      </c>
      <c r="E37" s="39" t="s">
        <v>5</v>
      </c>
    </row>
    <row r="38" spans="1:16" ht="25.5">
      <c r="A38" t="s">
        <v>50</v>
      </c>
      <c s="34" t="s">
        <v>77</v>
      </c>
      <c s="34" t="s">
        <v>3929</v>
      </c>
      <c s="35" t="s">
        <v>5</v>
      </c>
      <c s="6" t="s">
        <v>3930</v>
      </c>
      <c s="36" t="s">
        <v>48</v>
      </c>
      <c s="37">
        <v>2970</v>
      </c>
      <c s="36">
        <v>0</v>
      </c>
      <c s="36">
        <f>ROUND(G38*H38,6)</f>
      </c>
      <c r="L38" s="38">
        <v>0</v>
      </c>
      <c s="32">
        <f>ROUND(ROUND(L38,2)*ROUND(G38,3),2)</f>
      </c>
      <c s="36" t="s">
        <v>447</v>
      </c>
      <c>
        <f>(M38*21)/100</f>
      </c>
      <c t="s">
        <v>28</v>
      </c>
    </row>
    <row r="39" spans="1:5" ht="25.5">
      <c r="A39" s="35" t="s">
        <v>56</v>
      </c>
      <c r="E39" s="39" t="s">
        <v>3930</v>
      </c>
    </row>
    <row r="40" spans="1:5" ht="51">
      <c r="A40" s="35" t="s">
        <v>57</v>
      </c>
      <c r="E40" s="40" t="s">
        <v>3931</v>
      </c>
    </row>
    <row r="41" spans="1:5" ht="12.75">
      <c r="A41" t="s">
        <v>58</v>
      </c>
      <c r="E41" s="39" t="s">
        <v>5</v>
      </c>
    </row>
    <row r="42" spans="1:16" ht="25.5">
      <c r="A42" t="s">
        <v>50</v>
      </c>
      <c s="34" t="s">
        <v>80</v>
      </c>
      <c s="34" t="s">
        <v>3932</v>
      </c>
      <c s="35" t="s">
        <v>5</v>
      </c>
      <c s="6" t="s">
        <v>3933</v>
      </c>
      <c s="36" t="s">
        <v>48</v>
      </c>
      <c s="37">
        <v>298</v>
      </c>
      <c s="36">
        <v>0</v>
      </c>
      <c s="36">
        <f>ROUND(G42*H42,6)</f>
      </c>
      <c r="L42" s="38">
        <v>0</v>
      </c>
      <c s="32">
        <f>ROUND(ROUND(L42,2)*ROUND(G42,3),2)</f>
      </c>
      <c s="36" t="s">
        <v>447</v>
      </c>
      <c>
        <f>(M42*21)/100</f>
      </c>
      <c t="s">
        <v>28</v>
      </c>
    </row>
    <row r="43" spans="1:5" ht="25.5">
      <c r="A43" s="35" t="s">
        <v>56</v>
      </c>
      <c r="E43" s="39" t="s">
        <v>3933</v>
      </c>
    </row>
    <row r="44" spans="1:5" ht="38.25">
      <c r="A44" s="35" t="s">
        <v>57</v>
      </c>
      <c r="E44" s="40" t="s">
        <v>3934</v>
      </c>
    </row>
    <row r="45" spans="1:5" ht="12.75">
      <c r="A45" t="s">
        <v>58</v>
      </c>
      <c r="E45" s="39" t="s">
        <v>5</v>
      </c>
    </row>
    <row r="46" spans="1:16" ht="25.5">
      <c r="A46" t="s">
        <v>50</v>
      </c>
      <c s="34" t="s">
        <v>84</v>
      </c>
      <c s="34" t="s">
        <v>3935</v>
      </c>
      <c s="35" t="s">
        <v>5</v>
      </c>
      <c s="6" t="s">
        <v>3936</v>
      </c>
      <c s="36" t="s">
        <v>48</v>
      </c>
      <c s="37">
        <v>55</v>
      </c>
      <c s="36">
        <v>0</v>
      </c>
      <c s="36">
        <f>ROUND(G46*H46,6)</f>
      </c>
      <c r="L46" s="38">
        <v>0</v>
      </c>
      <c s="32">
        <f>ROUND(ROUND(L46,2)*ROUND(G46,3),2)</f>
      </c>
      <c s="36" t="s">
        <v>447</v>
      </c>
      <c>
        <f>(M46*21)/100</f>
      </c>
      <c t="s">
        <v>28</v>
      </c>
    </row>
    <row r="47" spans="1:5" ht="25.5">
      <c r="A47" s="35" t="s">
        <v>56</v>
      </c>
      <c r="E47" s="39" t="s">
        <v>3936</v>
      </c>
    </row>
    <row r="48" spans="1:5" ht="12.75">
      <c r="A48" s="35" t="s">
        <v>57</v>
      </c>
      <c r="E48" s="40" t="s">
        <v>3937</v>
      </c>
    </row>
    <row r="49" spans="1:5" ht="12.75">
      <c r="A49" t="s">
        <v>58</v>
      </c>
      <c r="E49" s="39" t="s">
        <v>5</v>
      </c>
    </row>
    <row r="50" spans="1:16" ht="25.5">
      <c r="A50" t="s">
        <v>50</v>
      </c>
      <c s="34" t="s">
        <v>87</v>
      </c>
      <c s="34" t="s">
        <v>3938</v>
      </c>
      <c s="35" t="s">
        <v>5</v>
      </c>
      <c s="6" t="s">
        <v>3939</v>
      </c>
      <c s="36" t="s">
        <v>48</v>
      </c>
      <c s="37">
        <v>130</v>
      </c>
      <c s="36">
        <v>0</v>
      </c>
      <c s="36">
        <f>ROUND(G50*H50,6)</f>
      </c>
      <c r="L50" s="38">
        <v>0</v>
      </c>
      <c s="32">
        <f>ROUND(ROUND(L50,2)*ROUND(G50,3),2)</f>
      </c>
      <c s="36" t="s">
        <v>447</v>
      </c>
      <c>
        <f>(M50*21)/100</f>
      </c>
      <c t="s">
        <v>28</v>
      </c>
    </row>
    <row r="51" spans="1:5" ht="25.5">
      <c r="A51" s="35" t="s">
        <v>56</v>
      </c>
      <c r="E51" s="39" t="s">
        <v>3939</v>
      </c>
    </row>
    <row r="52" spans="1:5" ht="12.75">
      <c r="A52" s="35" t="s">
        <v>57</v>
      </c>
      <c r="E52" s="40" t="s">
        <v>3940</v>
      </c>
    </row>
    <row r="53" spans="1:5" ht="12.75">
      <c r="A53" t="s">
        <v>58</v>
      </c>
      <c r="E53" s="39" t="s">
        <v>5</v>
      </c>
    </row>
    <row r="54" spans="1:16" ht="25.5">
      <c r="A54" t="s">
        <v>50</v>
      </c>
      <c s="34" t="s">
        <v>90</v>
      </c>
      <c s="34" t="s">
        <v>3941</v>
      </c>
      <c s="35" t="s">
        <v>5</v>
      </c>
      <c s="6" t="s">
        <v>3942</v>
      </c>
      <c s="36" t="s">
        <v>139</v>
      </c>
      <c s="37">
        <v>86</v>
      </c>
      <c s="36">
        <v>0</v>
      </c>
      <c s="36">
        <f>ROUND(G54*H54,6)</f>
      </c>
      <c r="L54" s="38">
        <v>0</v>
      </c>
      <c s="32">
        <f>ROUND(ROUND(L54,2)*ROUND(G54,3),2)</f>
      </c>
      <c s="36" t="s">
        <v>447</v>
      </c>
      <c>
        <f>(M54*21)/100</f>
      </c>
      <c t="s">
        <v>28</v>
      </c>
    </row>
    <row r="55" spans="1:5" ht="25.5">
      <c r="A55" s="35" t="s">
        <v>56</v>
      </c>
      <c r="E55" s="39" t="s">
        <v>3942</v>
      </c>
    </row>
    <row r="56" spans="1:5" ht="12.75">
      <c r="A56" s="35" t="s">
        <v>57</v>
      </c>
      <c r="E56" s="40" t="s">
        <v>5</v>
      </c>
    </row>
    <row r="57" spans="1:5" ht="12.75">
      <c r="A57" t="s">
        <v>58</v>
      </c>
      <c r="E57" s="39" t="s">
        <v>5</v>
      </c>
    </row>
    <row r="58" spans="1:16" ht="25.5">
      <c r="A58" t="s">
        <v>50</v>
      </c>
      <c s="34" t="s">
        <v>93</v>
      </c>
      <c s="34" t="s">
        <v>3943</v>
      </c>
      <c s="35" t="s">
        <v>5</v>
      </c>
      <c s="6" t="s">
        <v>3944</v>
      </c>
      <c s="36" t="s">
        <v>139</v>
      </c>
      <c s="37">
        <v>12</v>
      </c>
      <c s="36">
        <v>0</v>
      </c>
      <c s="36">
        <f>ROUND(G58*H58,6)</f>
      </c>
      <c r="L58" s="38">
        <v>0</v>
      </c>
      <c s="32">
        <f>ROUND(ROUND(L58,2)*ROUND(G58,3),2)</f>
      </c>
      <c s="36" t="s">
        <v>447</v>
      </c>
      <c>
        <f>(M58*21)/100</f>
      </c>
      <c t="s">
        <v>28</v>
      </c>
    </row>
    <row r="59" spans="1:5" ht="25.5">
      <c r="A59" s="35" t="s">
        <v>56</v>
      </c>
      <c r="E59" s="39" t="s">
        <v>3944</v>
      </c>
    </row>
    <row r="60" spans="1:5" ht="12.75">
      <c r="A60" s="35" t="s">
        <v>57</v>
      </c>
      <c r="E60" s="40" t="s">
        <v>5</v>
      </c>
    </row>
    <row r="61" spans="1:5" ht="12.75">
      <c r="A61" t="s">
        <v>58</v>
      </c>
      <c r="E61" s="39" t="s">
        <v>5</v>
      </c>
    </row>
    <row r="62" spans="1:16" ht="25.5">
      <c r="A62" t="s">
        <v>50</v>
      </c>
      <c s="34" t="s">
        <v>96</v>
      </c>
      <c s="34" t="s">
        <v>3945</v>
      </c>
      <c s="35" t="s">
        <v>5</v>
      </c>
      <c s="6" t="s">
        <v>3946</v>
      </c>
      <c s="36" t="s">
        <v>139</v>
      </c>
      <c s="37">
        <v>50</v>
      </c>
      <c s="36">
        <v>0</v>
      </c>
      <c s="36">
        <f>ROUND(G62*H62,6)</f>
      </c>
      <c r="L62" s="38">
        <v>0</v>
      </c>
      <c s="32">
        <f>ROUND(ROUND(L62,2)*ROUND(G62,3),2)</f>
      </c>
      <c s="36" t="s">
        <v>447</v>
      </c>
      <c>
        <f>(M62*21)/100</f>
      </c>
      <c t="s">
        <v>28</v>
      </c>
    </row>
    <row r="63" spans="1:5" ht="25.5">
      <c r="A63" s="35" t="s">
        <v>56</v>
      </c>
      <c r="E63" s="39" t="s">
        <v>3946</v>
      </c>
    </row>
    <row r="64" spans="1:5" ht="12.75">
      <c r="A64" s="35" t="s">
        <v>57</v>
      </c>
      <c r="E64" s="40" t="s">
        <v>5</v>
      </c>
    </row>
    <row r="65" spans="1:5" ht="12.75">
      <c r="A65" t="s">
        <v>58</v>
      </c>
      <c r="E65" s="39" t="s">
        <v>5</v>
      </c>
    </row>
    <row r="66" spans="1:16" ht="25.5">
      <c r="A66" t="s">
        <v>50</v>
      </c>
      <c s="34" t="s">
        <v>99</v>
      </c>
      <c s="34" t="s">
        <v>3947</v>
      </c>
      <c s="35" t="s">
        <v>5</v>
      </c>
      <c s="6" t="s">
        <v>3948</v>
      </c>
      <c s="36" t="s">
        <v>48</v>
      </c>
      <c s="37">
        <v>100</v>
      </c>
      <c s="36">
        <v>0</v>
      </c>
      <c s="36">
        <f>ROUND(G66*H66,6)</f>
      </c>
      <c r="L66" s="38">
        <v>0</v>
      </c>
      <c s="32">
        <f>ROUND(ROUND(L66,2)*ROUND(G66,3),2)</f>
      </c>
      <c s="36" t="s">
        <v>447</v>
      </c>
      <c>
        <f>(M66*21)/100</f>
      </c>
      <c t="s">
        <v>28</v>
      </c>
    </row>
    <row r="67" spans="1:5" ht="25.5">
      <c r="A67" s="35" t="s">
        <v>56</v>
      </c>
      <c r="E67" s="39" t="s">
        <v>3948</v>
      </c>
    </row>
    <row r="68" spans="1:5" ht="12.75">
      <c r="A68" s="35" t="s">
        <v>57</v>
      </c>
      <c r="E68" s="40" t="s">
        <v>3949</v>
      </c>
    </row>
    <row r="69" spans="1:5" ht="12.75">
      <c r="A69" t="s">
        <v>58</v>
      </c>
      <c r="E69" s="39" t="s">
        <v>5</v>
      </c>
    </row>
    <row r="70" spans="1:16" ht="38.25">
      <c r="A70" t="s">
        <v>50</v>
      </c>
      <c s="34" t="s">
        <v>102</v>
      </c>
      <c s="34" t="s">
        <v>3950</v>
      </c>
      <c s="35" t="s">
        <v>5</v>
      </c>
      <c s="6" t="s">
        <v>3951</v>
      </c>
      <c s="36" t="s">
        <v>139</v>
      </c>
      <c s="37">
        <v>27</v>
      </c>
      <c s="36">
        <v>0</v>
      </c>
      <c s="36">
        <f>ROUND(G70*H70,6)</f>
      </c>
      <c r="L70" s="38">
        <v>0</v>
      </c>
      <c s="32">
        <f>ROUND(ROUND(L70,2)*ROUND(G70,3),2)</f>
      </c>
      <c s="36" t="s">
        <v>447</v>
      </c>
      <c>
        <f>(M70*21)/100</f>
      </c>
      <c t="s">
        <v>28</v>
      </c>
    </row>
    <row r="71" spans="1:5" ht="38.25">
      <c r="A71" s="35" t="s">
        <v>56</v>
      </c>
      <c r="E71" s="39" t="s">
        <v>3952</v>
      </c>
    </row>
    <row r="72" spans="1:5" ht="12.75">
      <c r="A72" s="35" t="s">
        <v>57</v>
      </c>
      <c r="E72" s="40" t="s">
        <v>5</v>
      </c>
    </row>
    <row r="73" spans="1:5" ht="12.75">
      <c r="A73" t="s">
        <v>58</v>
      </c>
      <c r="E73" s="39" t="s">
        <v>5</v>
      </c>
    </row>
    <row r="74" spans="1:16" ht="25.5">
      <c r="A74" t="s">
        <v>50</v>
      </c>
      <c s="34" t="s">
        <v>105</v>
      </c>
      <c s="34" t="s">
        <v>3953</v>
      </c>
      <c s="35" t="s">
        <v>5</v>
      </c>
      <c s="6" t="s">
        <v>3954</v>
      </c>
      <c s="36" t="s">
        <v>139</v>
      </c>
      <c s="37">
        <v>4</v>
      </c>
      <c s="36">
        <v>0</v>
      </c>
      <c s="36">
        <f>ROUND(G74*H74,6)</f>
      </c>
      <c r="L74" s="38">
        <v>0</v>
      </c>
      <c s="32">
        <f>ROUND(ROUND(L74,2)*ROUND(G74,3),2)</f>
      </c>
      <c s="36" t="s">
        <v>447</v>
      </c>
      <c>
        <f>(M74*21)/100</f>
      </c>
      <c t="s">
        <v>28</v>
      </c>
    </row>
    <row r="75" spans="1:5" ht="25.5">
      <c r="A75" s="35" t="s">
        <v>56</v>
      </c>
      <c r="E75" s="39" t="s">
        <v>3954</v>
      </c>
    </row>
    <row r="76" spans="1:5" ht="12.75">
      <c r="A76" s="35" t="s">
        <v>57</v>
      </c>
      <c r="E76" s="40" t="s">
        <v>5</v>
      </c>
    </row>
    <row r="77" spans="1:5" ht="12.75">
      <c r="A77" t="s">
        <v>58</v>
      </c>
      <c r="E77" s="39" t="s">
        <v>5</v>
      </c>
    </row>
    <row r="78" spans="1:16" ht="25.5">
      <c r="A78" t="s">
        <v>50</v>
      </c>
      <c s="34" t="s">
        <v>108</v>
      </c>
      <c s="34" t="s">
        <v>3955</v>
      </c>
      <c s="35" t="s">
        <v>5</v>
      </c>
      <c s="6" t="s">
        <v>3956</v>
      </c>
      <c s="36" t="s">
        <v>139</v>
      </c>
      <c s="37">
        <v>21</v>
      </c>
      <c s="36">
        <v>0</v>
      </c>
      <c s="36">
        <f>ROUND(G78*H78,6)</f>
      </c>
      <c r="L78" s="38">
        <v>0</v>
      </c>
      <c s="32">
        <f>ROUND(ROUND(L78,2)*ROUND(G78,3),2)</f>
      </c>
      <c s="36" t="s">
        <v>447</v>
      </c>
      <c>
        <f>(M78*21)/100</f>
      </c>
      <c t="s">
        <v>28</v>
      </c>
    </row>
    <row r="79" spans="1:5" ht="38.25">
      <c r="A79" s="35" t="s">
        <v>56</v>
      </c>
      <c r="E79" s="39" t="s">
        <v>3957</v>
      </c>
    </row>
    <row r="80" spans="1:5" ht="12.75">
      <c r="A80" s="35" t="s">
        <v>57</v>
      </c>
      <c r="E80" s="40" t="s">
        <v>5</v>
      </c>
    </row>
    <row r="81" spans="1:5" ht="12.75">
      <c r="A81" t="s">
        <v>58</v>
      </c>
      <c r="E81" s="39" t="s">
        <v>5</v>
      </c>
    </row>
    <row r="82" spans="1:16" ht="25.5">
      <c r="A82" t="s">
        <v>50</v>
      </c>
      <c s="34" t="s">
        <v>203</v>
      </c>
      <c s="34" t="s">
        <v>3958</v>
      </c>
      <c s="35" t="s">
        <v>5</v>
      </c>
      <c s="6" t="s">
        <v>3959</v>
      </c>
      <c s="36" t="s">
        <v>139</v>
      </c>
      <c s="37">
        <v>12</v>
      </c>
      <c s="36">
        <v>0</v>
      </c>
      <c s="36">
        <f>ROUND(G82*H82,6)</f>
      </c>
      <c r="L82" s="38">
        <v>0</v>
      </c>
      <c s="32">
        <f>ROUND(ROUND(L82,2)*ROUND(G82,3),2)</f>
      </c>
      <c s="36" t="s">
        <v>447</v>
      </c>
      <c>
        <f>(M82*21)/100</f>
      </c>
      <c t="s">
        <v>28</v>
      </c>
    </row>
    <row r="83" spans="1:5" ht="25.5">
      <c r="A83" s="35" t="s">
        <v>56</v>
      </c>
      <c r="E83" s="39" t="s">
        <v>3959</v>
      </c>
    </row>
    <row r="84" spans="1:5" ht="12.75">
      <c r="A84" s="35" t="s">
        <v>57</v>
      </c>
      <c r="E84" s="40" t="s">
        <v>5</v>
      </c>
    </row>
    <row r="85" spans="1:5" ht="12.75">
      <c r="A85" t="s">
        <v>58</v>
      </c>
      <c r="E85" s="39" t="s">
        <v>5</v>
      </c>
    </row>
    <row r="86" spans="1:16" ht="25.5">
      <c r="A86" t="s">
        <v>50</v>
      </c>
      <c s="34" t="s">
        <v>206</v>
      </c>
      <c s="34" t="s">
        <v>3960</v>
      </c>
      <c s="35" t="s">
        <v>5</v>
      </c>
      <c s="6" t="s">
        <v>3961</v>
      </c>
      <c s="36" t="s">
        <v>139</v>
      </c>
      <c s="37">
        <v>4</v>
      </c>
      <c s="36">
        <v>0</v>
      </c>
      <c s="36">
        <f>ROUND(G86*H86,6)</f>
      </c>
      <c r="L86" s="38">
        <v>0</v>
      </c>
      <c s="32">
        <f>ROUND(ROUND(L86,2)*ROUND(G86,3),2)</f>
      </c>
      <c s="36" t="s">
        <v>447</v>
      </c>
      <c>
        <f>(M86*21)/100</f>
      </c>
      <c t="s">
        <v>28</v>
      </c>
    </row>
    <row r="87" spans="1:5" ht="25.5">
      <c r="A87" s="35" t="s">
        <v>56</v>
      </c>
      <c r="E87" s="39" t="s">
        <v>3961</v>
      </c>
    </row>
    <row r="88" spans="1:5" ht="12.75">
      <c r="A88" s="35" t="s">
        <v>57</v>
      </c>
      <c r="E88" s="40" t="s">
        <v>5</v>
      </c>
    </row>
    <row r="89" spans="1:5" ht="12.75">
      <c r="A89" t="s">
        <v>58</v>
      </c>
      <c r="E89" s="39" t="s">
        <v>5</v>
      </c>
    </row>
    <row r="90" spans="1:16" ht="38.25">
      <c r="A90" t="s">
        <v>50</v>
      </c>
      <c s="34" t="s">
        <v>209</v>
      </c>
      <c s="34" t="s">
        <v>3962</v>
      </c>
      <c s="35" t="s">
        <v>5</v>
      </c>
      <c s="6" t="s">
        <v>3963</v>
      </c>
      <c s="36" t="s">
        <v>139</v>
      </c>
      <c s="37">
        <v>7</v>
      </c>
      <c s="36">
        <v>0</v>
      </c>
      <c s="36">
        <f>ROUND(G90*H90,6)</f>
      </c>
      <c r="L90" s="38">
        <v>0</v>
      </c>
      <c s="32">
        <f>ROUND(ROUND(L90,2)*ROUND(G90,3),2)</f>
      </c>
      <c s="36" t="s">
        <v>447</v>
      </c>
      <c>
        <f>(M90*21)/100</f>
      </c>
      <c t="s">
        <v>28</v>
      </c>
    </row>
    <row r="91" spans="1:5" ht="38.25">
      <c r="A91" s="35" t="s">
        <v>56</v>
      </c>
      <c r="E91" s="39" t="s">
        <v>3964</v>
      </c>
    </row>
    <row r="92" spans="1:5" ht="12.75">
      <c r="A92" s="35" t="s">
        <v>57</v>
      </c>
      <c r="E92" s="40" t="s">
        <v>5</v>
      </c>
    </row>
    <row r="93" spans="1:5" ht="12.75">
      <c r="A93" t="s">
        <v>58</v>
      </c>
      <c r="E93" s="39" t="s">
        <v>5</v>
      </c>
    </row>
    <row r="94" spans="1:16" ht="38.25">
      <c r="A94" t="s">
        <v>50</v>
      </c>
      <c s="34" t="s">
        <v>211</v>
      </c>
      <c s="34" t="s">
        <v>3965</v>
      </c>
      <c s="35" t="s">
        <v>5</v>
      </c>
      <c s="6" t="s">
        <v>3966</v>
      </c>
      <c s="36" t="s">
        <v>139</v>
      </c>
      <c s="37">
        <v>1</v>
      </c>
      <c s="36">
        <v>0</v>
      </c>
      <c s="36">
        <f>ROUND(G94*H94,6)</f>
      </c>
      <c r="L94" s="38">
        <v>0</v>
      </c>
      <c s="32">
        <f>ROUND(ROUND(L94,2)*ROUND(G94,3),2)</f>
      </c>
      <c s="36" t="s">
        <v>447</v>
      </c>
      <c>
        <f>(M94*21)/100</f>
      </c>
      <c t="s">
        <v>28</v>
      </c>
    </row>
    <row r="95" spans="1:5" ht="38.25">
      <c r="A95" s="35" t="s">
        <v>56</v>
      </c>
      <c r="E95" s="39" t="s">
        <v>3967</v>
      </c>
    </row>
    <row r="96" spans="1:5" ht="12.75">
      <c r="A96" s="35" t="s">
        <v>57</v>
      </c>
      <c r="E96" s="40" t="s">
        <v>5</v>
      </c>
    </row>
    <row r="97" spans="1:5" ht="12.75">
      <c r="A97" t="s">
        <v>58</v>
      </c>
      <c r="E97" s="39" t="s">
        <v>5</v>
      </c>
    </row>
    <row r="98" spans="1:16" ht="25.5">
      <c r="A98" t="s">
        <v>50</v>
      </c>
      <c s="34" t="s">
        <v>214</v>
      </c>
      <c s="34" t="s">
        <v>3968</v>
      </c>
      <c s="35" t="s">
        <v>5</v>
      </c>
      <c s="6" t="s">
        <v>3969</v>
      </c>
      <c s="36" t="s">
        <v>139</v>
      </c>
      <c s="37">
        <v>144</v>
      </c>
      <c s="36">
        <v>0</v>
      </c>
      <c s="36">
        <f>ROUND(G98*H98,6)</f>
      </c>
      <c r="L98" s="38">
        <v>0</v>
      </c>
      <c s="32">
        <f>ROUND(ROUND(L98,2)*ROUND(G98,3),2)</f>
      </c>
      <c s="36" t="s">
        <v>447</v>
      </c>
      <c>
        <f>(M98*21)/100</f>
      </c>
      <c t="s">
        <v>28</v>
      </c>
    </row>
    <row r="99" spans="1:5" ht="25.5">
      <c r="A99" s="35" t="s">
        <v>56</v>
      </c>
      <c r="E99" s="39" t="s">
        <v>3969</v>
      </c>
    </row>
    <row r="100" spans="1:5" ht="12.75">
      <c r="A100" s="35" t="s">
        <v>57</v>
      </c>
      <c r="E100" s="40" t="s">
        <v>5</v>
      </c>
    </row>
    <row r="101" spans="1:5" ht="12.75">
      <c r="A101" t="s">
        <v>58</v>
      </c>
      <c r="E101" s="39" t="s">
        <v>5</v>
      </c>
    </row>
    <row r="102" spans="1:16" ht="25.5">
      <c r="A102" t="s">
        <v>50</v>
      </c>
      <c s="34" t="s">
        <v>217</v>
      </c>
      <c s="34" t="s">
        <v>3970</v>
      </c>
      <c s="35" t="s">
        <v>5</v>
      </c>
      <c s="6" t="s">
        <v>3971</v>
      </c>
      <c s="36" t="s">
        <v>54</v>
      </c>
      <c s="37">
        <v>2</v>
      </c>
      <c s="36">
        <v>0</v>
      </c>
      <c s="36">
        <f>ROUND(G102*H102,6)</f>
      </c>
      <c r="L102" s="38">
        <v>0</v>
      </c>
      <c s="32">
        <f>ROUND(ROUND(L102,2)*ROUND(G102,3),2)</f>
      </c>
      <c s="36" t="s">
        <v>61</v>
      </c>
      <c>
        <f>(M102*21)/100</f>
      </c>
      <c t="s">
        <v>28</v>
      </c>
    </row>
    <row r="103" spans="1:5" ht="25.5">
      <c r="A103" s="35" t="s">
        <v>56</v>
      </c>
      <c r="E103" s="39" t="s">
        <v>3971</v>
      </c>
    </row>
    <row r="104" spans="1:5" ht="12.75">
      <c r="A104" s="35" t="s">
        <v>57</v>
      </c>
      <c r="E104" s="40" t="s">
        <v>5</v>
      </c>
    </row>
    <row r="105" spans="1:5" ht="12.75">
      <c r="A105" t="s">
        <v>58</v>
      </c>
      <c r="E105" s="39" t="s">
        <v>5</v>
      </c>
    </row>
    <row r="106" spans="1:16" ht="25.5">
      <c r="A106" t="s">
        <v>50</v>
      </c>
      <c s="34" t="s">
        <v>220</v>
      </c>
      <c s="34" t="s">
        <v>3972</v>
      </c>
      <c s="35" t="s">
        <v>5</v>
      </c>
      <c s="6" t="s">
        <v>3973</v>
      </c>
      <c s="36" t="s">
        <v>139</v>
      </c>
      <c s="37">
        <v>2</v>
      </c>
      <c s="36">
        <v>0</v>
      </c>
      <c s="36">
        <f>ROUND(G106*H106,6)</f>
      </c>
      <c r="L106" s="38">
        <v>0</v>
      </c>
      <c s="32">
        <f>ROUND(ROUND(L106,2)*ROUND(G106,3),2)</f>
      </c>
      <c s="36" t="s">
        <v>447</v>
      </c>
      <c>
        <f>(M106*21)/100</f>
      </c>
      <c t="s">
        <v>28</v>
      </c>
    </row>
    <row r="107" spans="1:5" ht="25.5">
      <c r="A107" s="35" t="s">
        <v>56</v>
      </c>
      <c r="E107" s="39" t="s">
        <v>3973</v>
      </c>
    </row>
    <row r="108" spans="1:5" ht="12.75">
      <c r="A108" s="35" t="s">
        <v>57</v>
      </c>
      <c r="E108" s="40" t="s">
        <v>5</v>
      </c>
    </row>
    <row r="109" spans="1:5" ht="12.75">
      <c r="A109" t="s">
        <v>58</v>
      </c>
      <c r="E109" s="39" t="s">
        <v>5</v>
      </c>
    </row>
    <row r="110" spans="1:16" ht="25.5">
      <c r="A110" t="s">
        <v>50</v>
      </c>
      <c s="34" t="s">
        <v>223</v>
      </c>
      <c s="34" t="s">
        <v>3974</v>
      </c>
      <c s="35" t="s">
        <v>5</v>
      </c>
      <c s="6" t="s">
        <v>3975</v>
      </c>
      <c s="36" t="s">
        <v>139</v>
      </c>
      <c s="37">
        <v>1</v>
      </c>
      <c s="36">
        <v>0</v>
      </c>
      <c s="36">
        <f>ROUND(G110*H110,6)</f>
      </c>
      <c r="L110" s="38">
        <v>0</v>
      </c>
      <c s="32">
        <f>ROUND(ROUND(L110,2)*ROUND(G110,3),2)</f>
      </c>
      <c s="36" t="s">
        <v>447</v>
      </c>
      <c>
        <f>(M110*21)/100</f>
      </c>
      <c t="s">
        <v>28</v>
      </c>
    </row>
    <row r="111" spans="1:5" ht="25.5">
      <c r="A111" s="35" t="s">
        <v>56</v>
      </c>
      <c r="E111" s="39" t="s">
        <v>3975</v>
      </c>
    </row>
    <row r="112" spans="1:5" ht="12.75">
      <c r="A112" s="35" t="s">
        <v>57</v>
      </c>
      <c r="E112" s="40" t="s">
        <v>5</v>
      </c>
    </row>
    <row r="113" spans="1:5" ht="12.75">
      <c r="A113" t="s">
        <v>58</v>
      </c>
      <c r="E113" s="39" t="s">
        <v>5</v>
      </c>
    </row>
    <row r="114" spans="1:16" ht="12.75">
      <c r="A114" t="s">
        <v>50</v>
      </c>
      <c s="34" t="s">
        <v>226</v>
      </c>
      <c s="34" t="s">
        <v>3976</v>
      </c>
      <c s="35" t="s">
        <v>5</v>
      </c>
      <c s="6" t="s">
        <v>3977</v>
      </c>
      <c s="36" t="s">
        <v>139</v>
      </c>
      <c s="37">
        <v>2</v>
      </c>
      <c s="36">
        <v>0</v>
      </c>
      <c s="36">
        <f>ROUND(G114*H114,6)</f>
      </c>
      <c r="L114" s="38">
        <v>0</v>
      </c>
      <c s="32">
        <f>ROUND(ROUND(L114,2)*ROUND(G114,3),2)</f>
      </c>
      <c s="36" t="s">
        <v>447</v>
      </c>
      <c>
        <f>(M114*21)/100</f>
      </c>
      <c t="s">
        <v>28</v>
      </c>
    </row>
    <row r="115" spans="1:5" ht="12.75">
      <c r="A115" s="35" t="s">
        <v>56</v>
      </c>
      <c r="E115" s="39" t="s">
        <v>3977</v>
      </c>
    </row>
    <row r="116" spans="1:5" ht="12.75">
      <c r="A116" s="35" t="s">
        <v>57</v>
      </c>
      <c r="E116" s="40" t="s">
        <v>5</v>
      </c>
    </row>
    <row r="117" spans="1:5" ht="12.75">
      <c r="A117" t="s">
        <v>58</v>
      </c>
      <c r="E117" s="39" t="s">
        <v>5</v>
      </c>
    </row>
    <row r="118" spans="1:16" ht="12.75">
      <c r="A118" t="s">
        <v>50</v>
      </c>
      <c s="34" t="s">
        <v>229</v>
      </c>
      <c s="34" t="s">
        <v>3978</v>
      </c>
      <c s="35" t="s">
        <v>5</v>
      </c>
      <c s="6" t="s">
        <v>3979</v>
      </c>
      <c s="36" t="s">
        <v>54</v>
      </c>
      <c s="37">
        <v>1</v>
      </c>
      <c s="36">
        <v>0</v>
      </c>
      <c s="36">
        <f>ROUND(G118*H118,6)</f>
      </c>
      <c r="L118" s="38">
        <v>0</v>
      </c>
      <c s="32">
        <f>ROUND(ROUND(L118,2)*ROUND(G118,3),2)</f>
      </c>
      <c s="36" t="s">
        <v>61</v>
      </c>
      <c>
        <f>(M118*21)/100</f>
      </c>
      <c t="s">
        <v>28</v>
      </c>
    </row>
    <row r="119" spans="1:5" ht="12.75">
      <c r="A119" s="35" t="s">
        <v>56</v>
      </c>
      <c r="E119" s="39" t="s">
        <v>3979</v>
      </c>
    </row>
    <row r="120" spans="1:5" ht="12.75">
      <c r="A120" s="35" t="s">
        <v>57</v>
      </c>
      <c r="E120" s="40" t="s">
        <v>5</v>
      </c>
    </row>
    <row r="121" spans="1:5" ht="12.75">
      <c r="A121" t="s">
        <v>58</v>
      </c>
      <c r="E121" s="39" t="s">
        <v>5</v>
      </c>
    </row>
    <row r="122" spans="1:16" ht="12.75">
      <c r="A122" t="s">
        <v>50</v>
      </c>
      <c s="34" t="s">
        <v>233</v>
      </c>
      <c s="34" t="s">
        <v>3980</v>
      </c>
      <c s="35" t="s">
        <v>5</v>
      </c>
      <c s="6" t="s">
        <v>3981</v>
      </c>
      <c s="36" t="s">
        <v>54</v>
      </c>
      <c s="37">
        <v>244</v>
      </c>
      <c s="36">
        <v>0</v>
      </c>
      <c s="36">
        <f>ROUND(G122*H122,6)</f>
      </c>
      <c r="L122" s="38">
        <v>0</v>
      </c>
      <c s="32">
        <f>ROUND(ROUND(L122,2)*ROUND(G122,3),2)</f>
      </c>
      <c s="36" t="s">
        <v>61</v>
      </c>
      <c>
        <f>(M122*21)/100</f>
      </c>
      <c t="s">
        <v>28</v>
      </c>
    </row>
    <row r="123" spans="1:5" ht="12.75">
      <c r="A123" s="35" t="s">
        <v>56</v>
      </c>
      <c r="E123" s="39" t="s">
        <v>3981</v>
      </c>
    </row>
    <row r="124" spans="1:5" ht="12.75">
      <c r="A124" s="35" t="s">
        <v>57</v>
      </c>
      <c r="E124" s="40" t="s">
        <v>5</v>
      </c>
    </row>
    <row r="125" spans="1:5" ht="12.75">
      <c r="A125" t="s">
        <v>58</v>
      </c>
      <c r="E125" s="39" t="s">
        <v>5</v>
      </c>
    </row>
    <row r="126" spans="1:16" ht="12.75">
      <c r="A126" t="s">
        <v>50</v>
      </c>
      <c s="34" t="s">
        <v>237</v>
      </c>
      <c s="34" t="s">
        <v>3982</v>
      </c>
      <c s="35" t="s">
        <v>5</v>
      </c>
      <c s="6" t="s">
        <v>3915</v>
      </c>
      <c s="36" t="s">
        <v>54</v>
      </c>
      <c s="37">
        <v>128</v>
      </c>
      <c s="36">
        <v>0</v>
      </c>
      <c s="36">
        <f>ROUND(G126*H126,6)</f>
      </c>
      <c r="L126" s="38">
        <v>0</v>
      </c>
      <c s="32">
        <f>ROUND(ROUND(L126,2)*ROUND(G126,3),2)</f>
      </c>
      <c s="36" t="s">
        <v>61</v>
      </c>
      <c>
        <f>(M126*21)/100</f>
      </c>
      <c t="s">
        <v>28</v>
      </c>
    </row>
    <row r="127" spans="1:5" ht="12.75">
      <c r="A127" s="35" t="s">
        <v>56</v>
      </c>
      <c r="E127" s="39" t="s">
        <v>3915</v>
      </c>
    </row>
    <row r="128" spans="1:5" ht="12.75">
      <c r="A128" s="35" t="s">
        <v>57</v>
      </c>
      <c r="E128" s="40" t="s">
        <v>5</v>
      </c>
    </row>
    <row r="129" spans="1:5" ht="12.75">
      <c r="A129" t="s">
        <v>58</v>
      </c>
      <c r="E129" s="39" t="s">
        <v>5</v>
      </c>
    </row>
    <row r="130" spans="1:16" ht="12.75">
      <c r="A130" t="s">
        <v>50</v>
      </c>
      <c s="34" t="s">
        <v>240</v>
      </c>
      <c s="34" t="s">
        <v>3983</v>
      </c>
      <c s="35" t="s">
        <v>5</v>
      </c>
      <c s="6" t="s">
        <v>3984</v>
      </c>
      <c s="36" t="s">
        <v>54</v>
      </c>
      <c s="37">
        <v>12</v>
      </c>
      <c s="36">
        <v>0</v>
      </c>
      <c s="36">
        <f>ROUND(G130*H130,6)</f>
      </c>
      <c r="L130" s="38">
        <v>0</v>
      </c>
      <c s="32">
        <f>ROUND(ROUND(L130,2)*ROUND(G130,3),2)</f>
      </c>
      <c s="36" t="s">
        <v>61</v>
      </c>
      <c>
        <f>(M130*21)/100</f>
      </c>
      <c t="s">
        <v>28</v>
      </c>
    </row>
    <row r="131" spans="1:5" ht="12.75">
      <c r="A131" s="35" t="s">
        <v>56</v>
      </c>
      <c r="E131" s="39" t="s">
        <v>3984</v>
      </c>
    </row>
    <row r="132" spans="1:5" ht="12.75">
      <c r="A132" s="35" t="s">
        <v>57</v>
      </c>
      <c r="E132" s="40" t="s">
        <v>5</v>
      </c>
    </row>
    <row r="133" spans="1:5" ht="12.75">
      <c r="A133" t="s">
        <v>58</v>
      </c>
      <c r="E133" s="39" t="s">
        <v>5</v>
      </c>
    </row>
    <row r="134" spans="1:16" ht="12.75">
      <c r="A134" t="s">
        <v>50</v>
      </c>
      <c s="34" t="s">
        <v>244</v>
      </c>
      <c s="34" t="s">
        <v>3985</v>
      </c>
      <c s="35" t="s">
        <v>5</v>
      </c>
      <c s="6" t="s">
        <v>3986</v>
      </c>
      <c s="36" t="s">
        <v>54</v>
      </c>
      <c s="37">
        <v>1</v>
      </c>
      <c s="36">
        <v>0</v>
      </c>
      <c s="36">
        <f>ROUND(G134*H134,6)</f>
      </c>
      <c r="L134" s="38">
        <v>0</v>
      </c>
      <c s="32">
        <f>ROUND(ROUND(L134,2)*ROUND(G134,3),2)</f>
      </c>
      <c s="36" t="s">
        <v>61</v>
      </c>
      <c>
        <f>(M134*21)/100</f>
      </c>
      <c t="s">
        <v>28</v>
      </c>
    </row>
    <row r="135" spans="1:5" ht="12.75">
      <c r="A135" s="35" t="s">
        <v>56</v>
      </c>
      <c r="E135" s="39" t="s">
        <v>3986</v>
      </c>
    </row>
    <row r="136" spans="1:5" ht="12.75">
      <c r="A136" s="35" t="s">
        <v>57</v>
      </c>
      <c r="E136" s="40" t="s">
        <v>5</v>
      </c>
    </row>
    <row r="137" spans="1:5" ht="12.75">
      <c r="A137" t="s">
        <v>58</v>
      </c>
      <c r="E137" s="39" t="s">
        <v>5</v>
      </c>
    </row>
    <row r="138" spans="1:16" ht="12.75">
      <c r="A138" t="s">
        <v>50</v>
      </c>
      <c s="34" t="s">
        <v>247</v>
      </c>
      <c s="34" t="s">
        <v>3987</v>
      </c>
      <c s="35" t="s">
        <v>5</v>
      </c>
      <c s="6" t="s">
        <v>3988</v>
      </c>
      <c s="36" t="s">
        <v>48</v>
      </c>
      <c s="37">
        <v>20</v>
      </c>
      <c s="36">
        <v>0</v>
      </c>
      <c s="36">
        <f>ROUND(G138*H138,6)</f>
      </c>
      <c r="L138" s="38">
        <v>0</v>
      </c>
      <c s="32">
        <f>ROUND(ROUND(L138,2)*ROUND(G138,3),2)</f>
      </c>
      <c s="36" t="s">
        <v>61</v>
      </c>
      <c>
        <f>(M138*21)/100</f>
      </c>
      <c t="s">
        <v>28</v>
      </c>
    </row>
    <row r="139" spans="1:5" ht="12.75">
      <c r="A139" s="35" t="s">
        <v>56</v>
      </c>
      <c r="E139" s="39" t="s">
        <v>3988</v>
      </c>
    </row>
    <row r="140" spans="1:5" ht="12.75">
      <c r="A140" s="35" t="s">
        <v>57</v>
      </c>
      <c r="E140" s="40" t="s">
        <v>5</v>
      </c>
    </row>
    <row r="141" spans="1:5" ht="12.75">
      <c r="A141" t="s">
        <v>58</v>
      </c>
      <c r="E141" s="39" t="s">
        <v>5</v>
      </c>
    </row>
    <row r="142" spans="1:16" ht="12.75">
      <c r="A142" t="s">
        <v>50</v>
      </c>
      <c s="34" t="s">
        <v>250</v>
      </c>
      <c s="34" t="s">
        <v>3989</v>
      </c>
      <c s="35" t="s">
        <v>5</v>
      </c>
      <c s="6" t="s">
        <v>3919</v>
      </c>
      <c s="36" t="s">
        <v>48</v>
      </c>
      <c s="37">
        <v>65</v>
      </c>
      <c s="36">
        <v>0</v>
      </c>
      <c s="36">
        <f>ROUND(G142*H142,6)</f>
      </c>
      <c r="L142" s="38">
        <v>0</v>
      </c>
      <c s="32">
        <f>ROUND(ROUND(L142,2)*ROUND(G142,3),2)</f>
      </c>
      <c s="36" t="s">
        <v>61</v>
      </c>
      <c>
        <f>(M142*21)/100</f>
      </c>
      <c t="s">
        <v>28</v>
      </c>
    </row>
    <row r="143" spans="1:5" ht="12.75">
      <c r="A143" s="35" t="s">
        <v>56</v>
      </c>
      <c r="E143" s="39" t="s">
        <v>3919</v>
      </c>
    </row>
    <row r="144" spans="1:5" ht="12.75">
      <c r="A144" s="35" t="s">
        <v>57</v>
      </c>
      <c r="E144" s="40" t="s">
        <v>5</v>
      </c>
    </row>
    <row r="145" spans="1:5" ht="12.75">
      <c r="A145" t="s">
        <v>58</v>
      </c>
      <c r="E145" s="39" t="s">
        <v>5</v>
      </c>
    </row>
    <row r="146" spans="1:16" ht="12.75">
      <c r="A146" t="s">
        <v>50</v>
      </c>
      <c s="34" t="s">
        <v>253</v>
      </c>
      <c s="34" t="s">
        <v>3990</v>
      </c>
      <c s="35" t="s">
        <v>5</v>
      </c>
      <c s="6" t="s">
        <v>3991</v>
      </c>
      <c s="36" t="s">
        <v>54</v>
      </c>
      <c s="37">
        <v>50</v>
      </c>
      <c s="36">
        <v>0</v>
      </c>
      <c s="36">
        <f>ROUND(G146*H146,6)</f>
      </c>
      <c r="L146" s="38">
        <v>0</v>
      </c>
      <c s="32">
        <f>ROUND(ROUND(L146,2)*ROUND(G146,3),2)</f>
      </c>
      <c s="36" t="s">
        <v>61</v>
      </c>
      <c>
        <f>(M146*21)/100</f>
      </c>
      <c t="s">
        <v>28</v>
      </c>
    </row>
    <row r="147" spans="1:5" ht="12.75">
      <c r="A147" s="35" t="s">
        <v>56</v>
      </c>
      <c r="E147" s="39" t="s">
        <v>3991</v>
      </c>
    </row>
    <row r="148" spans="1:5" ht="12.75">
      <c r="A148" s="35" t="s">
        <v>57</v>
      </c>
      <c r="E148" s="40" t="s">
        <v>5</v>
      </c>
    </row>
    <row r="149" spans="1:5" ht="12.75">
      <c r="A149" t="s">
        <v>58</v>
      </c>
      <c r="E149" s="39" t="s">
        <v>5</v>
      </c>
    </row>
    <row r="150" spans="1:16" ht="12.75">
      <c r="A150" t="s">
        <v>50</v>
      </c>
      <c s="34" t="s">
        <v>256</v>
      </c>
      <c s="34" t="s">
        <v>3992</v>
      </c>
      <c s="35" t="s">
        <v>5</v>
      </c>
      <c s="6" t="s">
        <v>3993</v>
      </c>
      <c s="36" t="s">
        <v>54</v>
      </c>
      <c s="37">
        <v>80</v>
      </c>
      <c s="36">
        <v>0</v>
      </c>
      <c s="36">
        <f>ROUND(G150*H150,6)</f>
      </c>
      <c r="L150" s="38">
        <v>0</v>
      </c>
      <c s="32">
        <f>ROUND(ROUND(L150,2)*ROUND(G150,3),2)</f>
      </c>
      <c s="36" t="s">
        <v>61</v>
      </c>
      <c>
        <f>(M150*21)/100</f>
      </c>
      <c t="s">
        <v>28</v>
      </c>
    </row>
    <row r="151" spans="1:5" ht="12.75">
      <c r="A151" s="35" t="s">
        <v>56</v>
      </c>
      <c r="E151" s="39" t="s">
        <v>3993</v>
      </c>
    </row>
    <row r="152" spans="1:5" ht="12.75">
      <c r="A152" s="35" t="s">
        <v>57</v>
      </c>
      <c r="E152" s="40" t="s">
        <v>5</v>
      </c>
    </row>
    <row r="153" spans="1:5" ht="12.75">
      <c r="A153" t="s">
        <v>58</v>
      </c>
      <c r="E153" s="39" t="s">
        <v>5</v>
      </c>
    </row>
    <row r="154" spans="1:16" ht="12.75">
      <c r="A154" t="s">
        <v>50</v>
      </c>
      <c s="34" t="s">
        <v>260</v>
      </c>
      <c s="34" t="s">
        <v>3994</v>
      </c>
      <c s="35" t="s">
        <v>5</v>
      </c>
      <c s="6" t="s">
        <v>3995</v>
      </c>
      <c s="36" t="s">
        <v>54</v>
      </c>
      <c s="37">
        <v>30</v>
      </c>
      <c s="36">
        <v>0</v>
      </c>
      <c s="36">
        <f>ROUND(G154*H154,6)</f>
      </c>
      <c r="L154" s="38">
        <v>0</v>
      </c>
      <c s="32">
        <f>ROUND(ROUND(L154,2)*ROUND(G154,3),2)</f>
      </c>
      <c s="36" t="s">
        <v>61</v>
      </c>
      <c>
        <f>(M154*21)/100</f>
      </c>
      <c t="s">
        <v>28</v>
      </c>
    </row>
    <row r="155" spans="1:5" ht="12.75">
      <c r="A155" s="35" t="s">
        <v>56</v>
      </c>
      <c r="E155" s="39" t="s">
        <v>3995</v>
      </c>
    </row>
    <row r="156" spans="1:5" ht="12.75">
      <c r="A156" s="35" t="s">
        <v>57</v>
      </c>
      <c r="E156" s="40" t="s">
        <v>5</v>
      </c>
    </row>
    <row r="157" spans="1:5" ht="12.75">
      <c r="A157" t="s">
        <v>58</v>
      </c>
      <c r="E157" s="39" t="s">
        <v>5</v>
      </c>
    </row>
    <row r="158" spans="1:16" ht="12.75">
      <c r="A158" t="s">
        <v>50</v>
      </c>
      <c s="34" t="s">
        <v>385</v>
      </c>
      <c s="34" t="s">
        <v>3996</v>
      </c>
      <c s="35" t="s">
        <v>5</v>
      </c>
      <c s="6" t="s">
        <v>3997</v>
      </c>
      <c s="36" t="s">
        <v>54</v>
      </c>
      <c s="37">
        <v>50</v>
      </c>
      <c s="36">
        <v>0</v>
      </c>
      <c s="36">
        <f>ROUND(G158*H158,6)</f>
      </c>
      <c r="L158" s="38">
        <v>0</v>
      </c>
      <c s="32">
        <f>ROUND(ROUND(L158,2)*ROUND(G158,3),2)</f>
      </c>
      <c s="36" t="s">
        <v>61</v>
      </c>
      <c>
        <f>(M158*21)/100</f>
      </c>
      <c t="s">
        <v>28</v>
      </c>
    </row>
    <row r="159" spans="1:5" ht="12.75">
      <c r="A159" s="35" t="s">
        <v>56</v>
      </c>
      <c r="E159" s="39" t="s">
        <v>3997</v>
      </c>
    </row>
    <row r="160" spans="1:5" ht="12.75">
      <c r="A160" s="35" t="s">
        <v>57</v>
      </c>
      <c r="E160" s="40" t="s">
        <v>5</v>
      </c>
    </row>
    <row r="161" spans="1:5" ht="12.75">
      <c r="A161" t="s">
        <v>58</v>
      </c>
      <c r="E161" s="39" t="s">
        <v>5</v>
      </c>
    </row>
    <row r="162" spans="1:16" ht="12.75">
      <c r="A162" t="s">
        <v>50</v>
      </c>
      <c s="34" t="s">
        <v>388</v>
      </c>
      <c s="34" t="s">
        <v>3998</v>
      </c>
      <c s="35" t="s">
        <v>5</v>
      </c>
      <c s="6" t="s">
        <v>3999</v>
      </c>
      <c s="36" t="s">
        <v>54</v>
      </c>
      <c s="37">
        <v>20</v>
      </c>
      <c s="36">
        <v>0</v>
      </c>
      <c s="36">
        <f>ROUND(G162*H162,6)</f>
      </c>
      <c r="L162" s="38">
        <v>0</v>
      </c>
      <c s="32">
        <f>ROUND(ROUND(L162,2)*ROUND(G162,3),2)</f>
      </c>
      <c s="36" t="s">
        <v>61</v>
      </c>
      <c>
        <f>(M162*21)/100</f>
      </c>
      <c t="s">
        <v>28</v>
      </c>
    </row>
    <row r="163" spans="1:5" ht="12.75">
      <c r="A163" s="35" t="s">
        <v>56</v>
      </c>
      <c r="E163" s="39" t="s">
        <v>3999</v>
      </c>
    </row>
    <row r="164" spans="1:5" ht="12.75">
      <c r="A164" s="35" t="s">
        <v>57</v>
      </c>
      <c r="E164" s="40" t="s">
        <v>5</v>
      </c>
    </row>
    <row r="165" spans="1:5" ht="12.75">
      <c r="A165" t="s">
        <v>58</v>
      </c>
      <c r="E165" s="39" t="s">
        <v>5</v>
      </c>
    </row>
    <row r="166" spans="1:16" ht="12.75">
      <c r="A166" t="s">
        <v>50</v>
      </c>
      <c s="34" t="s">
        <v>390</v>
      </c>
      <c s="34" t="s">
        <v>4000</v>
      </c>
      <c s="35" t="s">
        <v>5</v>
      </c>
      <c s="6" t="s">
        <v>4001</v>
      </c>
      <c s="36" t="s">
        <v>48</v>
      </c>
      <c s="37">
        <v>80</v>
      </c>
      <c s="36">
        <v>0</v>
      </c>
      <c s="36">
        <f>ROUND(G166*H166,6)</f>
      </c>
      <c r="L166" s="38">
        <v>0</v>
      </c>
      <c s="32">
        <f>ROUND(ROUND(L166,2)*ROUND(G166,3),2)</f>
      </c>
      <c s="36" t="s">
        <v>61</v>
      </c>
      <c>
        <f>(M166*21)/100</f>
      </c>
      <c t="s">
        <v>28</v>
      </c>
    </row>
    <row r="167" spans="1:5" ht="12.75">
      <c r="A167" s="35" t="s">
        <v>56</v>
      </c>
      <c r="E167" s="39" t="s">
        <v>4001</v>
      </c>
    </row>
    <row r="168" spans="1:5" ht="12.75">
      <c r="A168" s="35" t="s">
        <v>57</v>
      </c>
      <c r="E168" s="40" t="s">
        <v>5</v>
      </c>
    </row>
    <row r="169" spans="1:5" ht="12.75">
      <c r="A169" t="s">
        <v>58</v>
      </c>
      <c r="E169" s="39" t="s">
        <v>5</v>
      </c>
    </row>
    <row r="170" spans="1:16" ht="12.75">
      <c r="A170" t="s">
        <v>50</v>
      </c>
      <c s="34" t="s">
        <v>392</v>
      </c>
      <c s="34" t="s">
        <v>4002</v>
      </c>
      <c s="35" t="s">
        <v>5</v>
      </c>
      <c s="6" t="s">
        <v>4003</v>
      </c>
      <c s="36" t="s">
        <v>48</v>
      </c>
      <c s="37">
        <v>60</v>
      </c>
      <c s="36">
        <v>0</v>
      </c>
      <c s="36">
        <f>ROUND(G170*H170,6)</f>
      </c>
      <c r="L170" s="38">
        <v>0</v>
      </c>
      <c s="32">
        <f>ROUND(ROUND(L170,2)*ROUND(G170,3),2)</f>
      </c>
      <c s="36" t="s">
        <v>61</v>
      </c>
      <c>
        <f>(M170*21)/100</f>
      </c>
      <c t="s">
        <v>28</v>
      </c>
    </row>
    <row r="171" spans="1:5" ht="12.75">
      <c r="A171" s="35" t="s">
        <v>56</v>
      </c>
      <c r="E171" s="39" t="s">
        <v>4003</v>
      </c>
    </row>
    <row r="172" spans="1:5" ht="12.75">
      <c r="A172" s="35" t="s">
        <v>57</v>
      </c>
      <c r="E172" s="40" t="s">
        <v>5</v>
      </c>
    </row>
    <row r="173" spans="1:5" ht="12.75">
      <c r="A173" t="s">
        <v>58</v>
      </c>
      <c r="E173" s="39" t="s">
        <v>5</v>
      </c>
    </row>
    <row r="174" spans="1:16" ht="12.75">
      <c r="A174" t="s">
        <v>50</v>
      </c>
      <c s="34" t="s">
        <v>395</v>
      </c>
      <c s="34" t="s">
        <v>4004</v>
      </c>
      <c s="35" t="s">
        <v>5</v>
      </c>
      <c s="6" t="s">
        <v>4005</v>
      </c>
      <c s="36" t="s">
        <v>48</v>
      </c>
      <c s="37">
        <v>50</v>
      </c>
      <c s="36">
        <v>0</v>
      </c>
      <c s="36">
        <f>ROUND(G174*H174,6)</f>
      </c>
      <c r="L174" s="38">
        <v>0</v>
      </c>
      <c s="32">
        <f>ROUND(ROUND(L174,2)*ROUND(G174,3),2)</f>
      </c>
      <c s="36" t="s">
        <v>61</v>
      </c>
      <c>
        <f>(M174*21)/100</f>
      </c>
      <c t="s">
        <v>28</v>
      </c>
    </row>
    <row r="175" spans="1:5" ht="12.75">
      <c r="A175" s="35" t="s">
        <v>56</v>
      </c>
      <c r="E175" s="39" t="s">
        <v>4005</v>
      </c>
    </row>
    <row r="176" spans="1:5" ht="12.75">
      <c r="A176" s="35" t="s">
        <v>57</v>
      </c>
      <c r="E176" s="40" t="s">
        <v>5</v>
      </c>
    </row>
    <row r="177" spans="1:5" ht="12.75">
      <c r="A177" t="s">
        <v>58</v>
      </c>
      <c r="E177" s="39" t="s">
        <v>5</v>
      </c>
    </row>
    <row r="178" spans="1:16" ht="12.75">
      <c r="A178" t="s">
        <v>50</v>
      </c>
      <c s="34" t="s">
        <v>398</v>
      </c>
      <c s="34" t="s">
        <v>4006</v>
      </c>
      <c s="35" t="s">
        <v>5</v>
      </c>
      <c s="6" t="s">
        <v>4007</v>
      </c>
      <c s="36" t="s">
        <v>48</v>
      </c>
      <c s="37">
        <v>120</v>
      </c>
      <c s="36">
        <v>0.0001</v>
      </c>
      <c s="36">
        <f>ROUND(G178*H178,6)</f>
      </c>
      <c r="L178" s="38">
        <v>0</v>
      </c>
      <c s="32">
        <f>ROUND(ROUND(L178,2)*ROUND(G178,3),2)</f>
      </c>
      <c s="36" t="s">
        <v>447</v>
      </c>
      <c>
        <f>(M178*21)/100</f>
      </c>
      <c t="s">
        <v>28</v>
      </c>
    </row>
    <row r="179" spans="1:5" ht="12.75">
      <c r="A179" s="35" t="s">
        <v>56</v>
      </c>
      <c r="E179" s="39" t="s">
        <v>4007</v>
      </c>
    </row>
    <row r="180" spans="1:5" ht="12.75">
      <c r="A180" s="35" t="s">
        <v>57</v>
      </c>
      <c r="E180" s="40" t="s">
        <v>3928</v>
      </c>
    </row>
    <row r="181" spans="1:5" ht="12.75">
      <c r="A181" t="s">
        <v>58</v>
      </c>
      <c r="E181" s="39" t="s">
        <v>5</v>
      </c>
    </row>
    <row r="182" spans="1:16" ht="12.75">
      <c r="A182" t="s">
        <v>50</v>
      </c>
      <c s="34" t="s">
        <v>401</v>
      </c>
      <c s="34" t="s">
        <v>4008</v>
      </c>
      <c s="35" t="s">
        <v>5</v>
      </c>
      <c s="6" t="s">
        <v>4009</v>
      </c>
      <c s="36" t="s">
        <v>48</v>
      </c>
      <c s="37">
        <v>1020</v>
      </c>
      <c s="36">
        <v>0.00017</v>
      </c>
      <c s="36">
        <f>ROUND(G182*H182,6)</f>
      </c>
      <c r="L182" s="38">
        <v>0</v>
      </c>
      <c s="32">
        <f>ROUND(ROUND(L182,2)*ROUND(G182,3),2)</f>
      </c>
      <c s="36" t="s">
        <v>447</v>
      </c>
      <c>
        <f>(M182*21)/100</f>
      </c>
      <c t="s">
        <v>28</v>
      </c>
    </row>
    <row r="183" spans="1:5" ht="12.75">
      <c r="A183" s="35" t="s">
        <v>56</v>
      </c>
      <c r="E183" s="39" t="s">
        <v>4009</v>
      </c>
    </row>
    <row r="184" spans="1:5" ht="12.75">
      <c r="A184" s="35" t="s">
        <v>57</v>
      </c>
      <c r="E184" s="40" t="s">
        <v>4010</v>
      </c>
    </row>
    <row r="185" spans="1:5" ht="12.75">
      <c r="A185" t="s">
        <v>58</v>
      </c>
      <c r="E185" s="39" t="s">
        <v>5</v>
      </c>
    </row>
    <row r="186" spans="1:16" ht="12.75">
      <c r="A186" t="s">
        <v>50</v>
      </c>
      <c s="34" t="s">
        <v>404</v>
      </c>
      <c s="34" t="s">
        <v>4011</v>
      </c>
      <c s="35" t="s">
        <v>5</v>
      </c>
      <c s="6" t="s">
        <v>4012</v>
      </c>
      <c s="36" t="s">
        <v>48</v>
      </c>
      <c s="37">
        <v>1950</v>
      </c>
      <c s="36">
        <v>0.00012</v>
      </c>
      <c s="36">
        <f>ROUND(G186*H186,6)</f>
      </c>
      <c r="L186" s="38">
        <v>0</v>
      </c>
      <c s="32">
        <f>ROUND(ROUND(L186,2)*ROUND(G186,3),2)</f>
      </c>
      <c s="36" t="s">
        <v>447</v>
      </c>
      <c>
        <f>(M186*21)/100</f>
      </c>
      <c t="s">
        <v>28</v>
      </c>
    </row>
    <row r="187" spans="1:5" ht="12.75">
      <c r="A187" s="35" t="s">
        <v>56</v>
      </c>
      <c r="E187" s="39" t="s">
        <v>4012</v>
      </c>
    </row>
    <row r="188" spans="1:5" ht="38.25">
      <c r="A188" s="35" t="s">
        <v>57</v>
      </c>
      <c r="E188" s="40" t="s">
        <v>4013</v>
      </c>
    </row>
    <row r="189" spans="1:5" ht="12.75">
      <c r="A189" t="s">
        <v>58</v>
      </c>
      <c r="E189" s="39" t="s">
        <v>5</v>
      </c>
    </row>
    <row r="190" spans="1:16" ht="12.75">
      <c r="A190" t="s">
        <v>50</v>
      </c>
      <c s="34" t="s">
        <v>407</v>
      </c>
      <c s="34" t="s">
        <v>4014</v>
      </c>
      <c s="35" t="s">
        <v>5</v>
      </c>
      <c s="6" t="s">
        <v>4015</v>
      </c>
      <c s="36" t="s">
        <v>48</v>
      </c>
      <c s="37">
        <v>158</v>
      </c>
      <c s="36">
        <v>0.00016</v>
      </c>
      <c s="36">
        <f>ROUND(G190*H190,6)</f>
      </c>
      <c r="L190" s="38">
        <v>0</v>
      </c>
      <c s="32">
        <f>ROUND(ROUND(L190,2)*ROUND(G190,3),2)</f>
      </c>
      <c s="36" t="s">
        <v>447</v>
      </c>
      <c>
        <f>(M190*21)/100</f>
      </c>
      <c t="s">
        <v>28</v>
      </c>
    </row>
    <row r="191" spans="1:5" ht="12.75">
      <c r="A191" s="35" t="s">
        <v>56</v>
      </c>
      <c r="E191" s="39" t="s">
        <v>4015</v>
      </c>
    </row>
    <row r="192" spans="1:5" ht="25.5">
      <c r="A192" s="35" t="s">
        <v>57</v>
      </c>
      <c r="E192" s="40" t="s">
        <v>4016</v>
      </c>
    </row>
    <row r="193" spans="1:5" ht="12.75">
      <c r="A193" t="s">
        <v>58</v>
      </c>
      <c r="E193" s="39" t="s">
        <v>5</v>
      </c>
    </row>
    <row r="194" spans="1:16" ht="12.75">
      <c r="A194" t="s">
        <v>50</v>
      </c>
      <c s="34" t="s">
        <v>410</v>
      </c>
      <c s="34" t="s">
        <v>4017</v>
      </c>
      <c s="35" t="s">
        <v>5</v>
      </c>
      <c s="6" t="s">
        <v>4018</v>
      </c>
      <c s="36" t="s">
        <v>48</v>
      </c>
      <c s="37">
        <v>140</v>
      </c>
      <c s="36">
        <v>0.00025</v>
      </c>
      <c s="36">
        <f>ROUND(G194*H194,6)</f>
      </c>
      <c r="L194" s="38">
        <v>0</v>
      </c>
      <c s="32">
        <f>ROUND(ROUND(L194,2)*ROUND(G194,3),2)</f>
      </c>
      <c s="36" t="s">
        <v>447</v>
      </c>
      <c>
        <f>(M194*21)/100</f>
      </c>
      <c t="s">
        <v>28</v>
      </c>
    </row>
    <row r="195" spans="1:5" ht="12.75">
      <c r="A195" s="35" t="s">
        <v>56</v>
      </c>
      <c r="E195" s="39" t="s">
        <v>4018</v>
      </c>
    </row>
    <row r="196" spans="1:5" ht="25.5">
      <c r="A196" s="35" t="s">
        <v>57</v>
      </c>
      <c r="E196" s="40" t="s">
        <v>4019</v>
      </c>
    </row>
    <row r="197" spans="1:5" ht="12.75">
      <c r="A197" t="s">
        <v>58</v>
      </c>
      <c r="E197" s="39" t="s">
        <v>5</v>
      </c>
    </row>
    <row r="198" spans="1:16" ht="12.75">
      <c r="A198" t="s">
        <v>50</v>
      </c>
      <c s="34" t="s">
        <v>413</v>
      </c>
      <c s="34" t="s">
        <v>4020</v>
      </c>
      <c s="35" t="s">
        <v>5</v>
      </c>
      <c s="6" t="s">
        <v>4021</v>
      </c>
      <c s="36" t="s">
        <v>48</v>
      </c>
      <c s="37">
        <v>130</v>
      </c>
      <c s="36">
        <v>0.00053</v>
      </c>
      <c s="36">
        <f>ROUND(G198*H198,6)</f>
      </c>
      <c r="L198" s="38">
        <v>0</v>
      </c>
      <c s="32">
        <f>ROUND(ROUND(L198,2)*ROUND(G198,3),2)</f>
      </c>
      <c s="36" t="s">
        <v>447</v>
      </c>
      <c>
        <f>(M198*21)/100</f>
      </c>
      <c t="s">
        <v>28</v>
      </c>
    </row>
    <row r="199" spans="1:5" ht="12.75">
      <c r="A199" s="35" t="s">
        <v>56</v>
      </c>
      <c r="E199" s="39" t="s">
        <v>4021</v>
      </c>
    </row>
    <row r="200" spans="1:5" ht="12.75">
      <c r="A200" s="35" t="s">
        <v>57</v>
      </c>
      <c r="E200" s="40" t="s">
        <v>3940</v>
      </c>
    </row>
    <row r="201" spans="1:5" ht="12.75">
      <c r="A201" t="s">
        <v>58</v>
      </c>
      <c r="E201" s="39" t="s">
        <v>5</v>
      </c>
    </row>
    <row r="202" spans="1:16" ht="12.75">
      <c r="A202" t="s">
        <v>50</v>
      </c>
      <c s="34" t="s">
        <v>415</v>
      </c>
      <c s="34" t="s">
        <v>4022</v>
      </c>
      <c s="35" t="s">
        <v>5</v>
      </c>
      <c s="6" t="s">
        <v>4023</v>
      </c>
      <c s="36" t="s">
        <v>48</v>
      </c>
      <c s="37">
        <v>55</v>
      </c>
      <c s="36">
        <v>0.00064</v>
      </c>
      <c s="36">
        <f>ROUND(G202*H202,6)</f>
      </c>
      <c r="L202" s="38">
        <v>0</v>
      </c>
      <c s="32">
        <f>ROUND(ROUND(L202,2)*ROUND(G202,3),2)</f>
      </c>
      <c s="36" t="s">
        <v>447</v>
      </c>
      <c>
        <f>(M202*21)/100</f>
      </c>
      <c t="s">
        <v>28</v>
      </c>
    </row>
    <row r="203" spans="1:5" ht="12.75">
      <c r="A203" s="35" t="s">
        <v>56</v>
      </c>
      <c r="E203" s="39" t="s">
        <v>4023</v>
      </c>
    </row>
    <row r="204" spans="1:5" ht="12.75">
      <c r="A204" s="35" t="s">
        <v>57</v>
      </c>
      <c r="E204" s="40" t="s">
        <v>3937</v>
      </c>
    </row>
    <row r="205" spans="1:5" ht="12.75">
      <c r="A205" t="s">
        <v>58</v>
      </c>
      <c r="E205" s="39" t="s">
        <v>5</v>
      </c>
    </row>
    <row r="206" spans="1:16" ht="12.75">
      <c r="A206" t="s">
        <v>50</v>
      </c>
      <c s="34" t="s">
        <v>417</v>
      </c>
      <c s="34" t="s">
        <v>4024</v>
      </c>
      <c s="35" t="s">
        <v>5</v>
      </c>
      <c s="6" t="s">
        <v>4025</v>
      </c>
      <c s="36" t="s">
        <v>48</v>
      </c>
      <c s="37">
        <v>100</v>
      </c>
      <c s="36">
        <v>0.0011</v>
      </c>
      <c s="36">
        <f>ROUND(G206*H206,6)</f>
      </c>
      <c r="L206" s="38">
        <v>0</v>
      </c>
      <c s="32">
        <f>ROUND(ROUND(L206,2)*ROUND(G206,3),2)</f>
      </c>
      <c s="36" t="s">
        <v>447</v>
      </c>
      <c>
        <f>(M206*21)/100</f>
      </c>
      <c t="s">
        <v>28</v>
      </c>
    </row>
    <row r="207" spans="1:5" ht="12.75">
      <c r="A207" s="35" t="s">
        <v>56</v>
      </c>
      <c r="E207" s="39" t="s">
        <v>4025</v>
      </c>
    </row>
    <row r="208" spans="1:5" ht="12.75">
      <c r="A208" s="35" t="s">
        <v>57</v>
      </c>
      <c r="E208" s="40" t="s">
        <v>3949</v>
      </c>
    </row>
    <row r="209" spans="1:5" ht="12.75">
      <c r="A209" t="s">
        <v>58</v>
      </c>
      <c r="E209" s="39" t="s">
        <v>5</v>
      </c>
    </row>
    <row r="210" spans="1:16" ht="25.5">
      <c r="A210" t="s">
        <v>50</v>
      </c>
      <c s="34" t="s">
        <v>419</v>
      </c>
      <c s="34" t="s">
        <v>4026</v>
      </c>
      <c s="35" t="s">
        <v>5</v>
      </c>
      <c s="6" t="s">
        <v>4027</v>
      </c>
      <c s="36" t="s">
        <v>54</v>
      </c>
      <c s="37">
        <v>27</v>
      </c>
      <c s="36">
        <v>0</v>
      </c>
      <c s="36">
        <f>ROUND(G210*H210,6)</f>
      </c>
      <c r="L210" s="38">
        <v>0</v>
      </c>
      <c s="32">
        <f>ROUND(ROUND(L210,2)*ROUND(G210,3),2)</f>
      </c>
      <c s="36" t="s">
        <v>61</v>
      </c>
      <c>
        <f>(M210*21)/100</f>
      </c>
      <c t="s">
        <v>28</v>
      </c>
    </row>
    <row r="211" spans="1:5" ht="25.5">
      <c r="A211" s="35" t="s">
        <v>56</v>
      </c>
      <c r="E211" s="39" t="s">
        <v>4027</v>
      </c>
    </row>
    <row r="212" spans="1:5" ht="12.75">
      <c r="A212" s="35" t="s">
        <v>57</v>
      </c>
      <c r="E212" s="40" t="s">
        <v>5</v>
      </c>
    </row>
    <row r="213" spans="1:5" ht="12.75">
      <c r="A213" t="s">
        <v>58</v>
      </c>
      <c r="E213" s="39" t="s">
        <v>5</v>
      </c>
    </row>
    <row r="214" spans="1:16" ht="25.5">
      <c r="A214" t="s">
        <v>50</v>
      </c>
      <c s="34" t="s">
        <v>421</v>
      </c>
      <c s="34" t="s">
        <v>4028</v>
      </c>
      <c s="35" t="s">
        <v>5</v>
      </c>
      <c s="6" t="s">
        <v>4029</v>
      </c>
      <c s="36" t="s">
        <v>54</v>
      </c>
      <c s="37">
        <v>4</v>
      </c>
      <c s="36">
        <v>0</v>
      </c>
      <c s="36">
        <f>ROUND(G214*H214,6)</f>
      </c>
      <c r="L214" s="38">
        <v>0</v>
      </c>
      <c s="32">
        <f>ROUND(ROUND(L214,2)*ROUND(G214,3),2)</f>
      </c>
      <c s="36" t="s">
        <v>61</v>
      </c>
      <c>
        <f>(M214*21)/100</f>
      </c>
      <c t="s">
        <v>28</v>
      </c>
    </row>
    <row r="215" spans="1:5" ht="25.5">
      <c r="A215" s="35" t="s">
        <v>56</v>
      </c>
      <c r="E215" s="39" t="s">
        <v>4029</v>
      </c>
    </row>
    <row r="216" spans="1:5" ht="12.75">
      <c r="A216" s="35" t="s">
        <v>57</v>
      </c>
      <c r="E216" s="40" t="s">
        <v>5</v>
      </c>
    </row>
    <row r="217" spans="1:5" ht="12.75">
      <c r="A217" t="s">
        <v>58</v>
      </c>
      <c r="E217" s="39" t="s">
        <v>5</v>
      </c>
    </row>
    <row r="218" spans="1:16" ht="25.5">
      <c r="A218" t="s">
        <v>50</v>
      </c>
      <c s="34" t="s">
        <v>423</v>
      </c>
      <c s="34" t="s">
        <v>4030</v>
      </c>
      <c s="35" t="s">
        <v>5</v>
      </c>
      <c s="6" t="s">
        <v>4031</v>
      </c>
      <c s="36" t="s">
        <v>54</v>
      </c>
      <c s="37">
        <v>21</v>
      </c>
      <c s="36">
        <v>0</v>
      </c>
      <c s="36">
        <f>ROUND(G218*H218,6)</f>
      </c>
      <c r="L218" s="38">
        <v>0</v>
      </c>
      <c s="32">
        <f>ROUND(ROUND(L218,2)*ROUND(G218,3),2)</f>
      </c>
      <c s="36" t="s">
        <v>61</v>
      </c>
      <c>
        <f>(M218*21)/100</f>
      </c>
      <c t="s">
        <v>28</v>
      </c>
    </row>
    <row r="219" spans="1:5" ht="25.5">
      <c r="A219" s="35" t="s">
        <v>56</v>
      </c>
      <c r="E219" s="39" t="s">
        <v>4031</v>
      </c>
    </row>
    <row r="220" spans="1:5" ht="12.75">
      <c r="A220" s="35" t="s">
        <v>57</v>
      </c>
      <c r="E220" s="40" t="s">
        <v>5</v>
      </c>
    </row>
    <row r="221" spans="1:5" ht="12.75">
      <c r="A221" t="s">
        <v>58</v>
      </c>
      <c r="E221" s="39" t="s">
        <v>5</v>
      </c>
    </row>
    <row r="222" spans="1:16" ht="12.75">
      <c r="A222" t="s">
        <v>50</v>
      </c>
      <c s="34" t="s">
        <v>425</v>
      </c>
      <c s="34" t="s">
        <v>4032</v>
      </c>
      <c s="35" t="s">
        <v>5</v>
      </c>
      <c s="6" t="s">
        <v>4033</v>
      </c>
      <c s="36" t="s">
        <v>54</v>
      </c>
      <c s="37">
        <v>12</v>
      </c>
      <c s="36">
        <v>0</v>
      </c>
      <c s="36">
        <f>ROUND(G222*H222,6)</f>
      </c>
      <c r="L222" s="38">
        <v>0</v>
      </c>
      <c s="32">
        <f>ROUND(ROUND(L222,2)*ROUND(G222,3),2)</f>
      </c>
      <c s="36" t="s">
        <v>61</v>
      </c>
      <c>
        <f>(M222*21)/100</f>
      </c>
      <c t="s">
        <v>28</v>
      </c>
    </row>
    <row r="223" spans="1:5" ht="12.75">
      <c r="A223" s="35" t="s">
        <v>56</v>
      </c>
      <c r="E223" s="39" t="s">
        <v>4033</v>
      </c>
    </row>
    <row r="224" spans="1:5" ht="12.75">
      <c r="A224" s="35" t="s">
        <v>57</v>
      </c>
      <c r="E224" s="40" t="s">
        <v>5</v>
      </c>
    </row>
    <row r="225" spans="1:5" ht="12.75">
      <c r="A225" t="s">
        <v>58</v>
      </c>
      <c r="E225" s="39" t="s">
        <v>5</v>
      </c>
    </row>
    <row r="226" spans="1:16" ht="25.5">
      <c r="A226" t="s">
        <v>50</v>
      </c>
      <c s="34" t="s">
        <v>428</v>
      </c>
      <c s="34" t="s">
        <v>4034</v>
      </c>
      <c s="35" t="s">
        <v>5</v>
      </c>
      <c s="6" t="s">
        <v>4035</v>
      </c>
      <c s="36" t="s">
        <v>54</v>
      </c>
      <c s="37">
        <v>4</v>
      </c>
      <c s="36">
        <v>0</v>
      </c>
      <c s="36">
        <f>ROUND(G226*H226,6)</f>
      </c>
      <c r="L226" s="38">
        <v>0</v>
      </c>
      <c s="32">
        <f>ROUND(ROUND(L226,2)*ROUND(G226,3),2)</f>
      </c>
      <c s="36" t="s">
        <v>61</v>
      </c>
      <c>
        <f>(M226*21)/100</f>
      </c>
      <c t="s">
        <v>28</v>
      </c>
    </row>
    <row r="227" spans="1:5" ht="25.5">
      <c r="A227" s="35" t="s">
        <v>56</v>
      </c>
      <c r="E227" s="39" t="s">
        <v>4035</v>
      </c>
    </row>
    <row r="228" spans="1:5" ht="12.75">
      <c r="A228" s="35" t="s">
        <v>57</v>
      </c>
      <c r="E228" s="40" t="s">
        <v>5</v>
      </c>
    </row>
    <row r="229" spans="1:5" ht="12.75">
      <c r="A229" t="s">
        <v>58</v>
      </c>
      <c r="E229" s="39" t="s">
        <v>5</v>
      </c>
    </row>
    <row r="230" spans="1:16" ht="12.75">
      <c r="A230" t="s">
        <v>50</v>
      </c>
      <c s="34" t="s">
        <v>431</v>
      </c>
      <c s="34" t="s">
        <v>4036</v>
      </c>
      <c s="35" t="s">
        <v>5</v>
      </c>
      <c s="6" t="s">
        <v>4037</v>
      </c>
      <c s="36" t="s">
        <v>54</v>
      </c>
      <c s="37">
        <v>52</v>
      </c>
      <c s="36">
        <v>0</v>
      </c>
      <c s="36">
        <f>ROUND(G230*H230,6)</f>
      </c>
      <c r="L230" s="38">
        <v>0</v>
      </c>
      <c s="32">
        <f>ROUND(ROUND(L230,2)*ROUND(G230,3),2)</f>
      </c>
      <c s="36" t="s">
        <v>61</v>
      </c>
      <c>
        <f>(M230*21)/100</f>
      </c>
      <c t="s">
        <v>28</v>
      </c>
    </row>
    <row r="231" spans="1:5" ht="12.75">
      <c r="A231" s="35" t="s">
        <v>56</v>
      </c>
      <c r="E231" s="39" t="s">
        <v>4037</v>
      </c>
    </row>
    <row r="232" spans="1:5" ht="12.75">
      <c r="A232" s="35" t="s">
        <v>57</v>
      </c>
      <c r="E232" s="40" t="s">
        <v>5</v>
      </c>
    </row>
    <row r="233" spans="1:5" ht="12.75">
      <c r="A233" t="s">
        <v>58</v>
      </c>
      <c r="E233" s="39" t="s">
        <v>5</v>
      </c>
    </row>
    <row r="234" spans="1:16" ht="12.75">
      <c r="A234" t="s">
        <v>50</v>
      </c>
      <c s="34" t="s">
        <v>435</v>
      </c>
      <c s="34" t="s">
        <v>4038</v>
      </c>
      <c s="35" t="s">
        <v>5</v>
      </c>
      <c s="6" t="s">
        <v>4039</v>
      </c>
      <c s="36" t="s">
        <v>54</v>
      </c>
      <c s="37">
        <v>16</v>
      </c>
      <c s="36">
        <v>0</v>
      </c>
      <c s="36">
        <f>ROUND(G234*H234,6)</f>
      </c>
      <c r="L234" s="38">
        <v>0</v>
      </c>
      <c s="32">
        <f>ROUND(ROUND(L234,2)*ROUND(G234,3),2)</f>
      </c>
      <c s="36" t="s">
        <v>61</v>
      </c>
      <c>
        <f>(M234*21)/100</f>
      </c>
      <c t="s">
        <v>28</v>
      </c>
    </row>
    <row r="235" spans="1:5" ht="12.75">
      <c r="A235" s="35" t="s">
        <v>56</v>
      </c>
      <c r="E235" s="39" t="s">
        <v>4039</v>
      </c>
    </row>
    <row r="236" spans="1:5" ht="12.75">
      <c r="A236" s="35" t="s">
        <v>57</v>
      </c>
      <c r="E236" s="40" t="s">
        <v>5</v>
      </c>
    </row>
    <row r="237" spans="1:5" ht="12.75">
      <c r="A237" t="s">
        <v>58</v>
      </c>
      <c r="E237" s="39" t="s">
        <v>5</v>
      </c>
    </row>
    <row r="238" spans="1:16" ht="12.75">
      <c r="A238" t="s">
        <v>50</v>
      </c>
      <c s="34" t="s">
        <v>611</v>
      </c>
      <c s="34" t="s">
        <v>4040</v>
      </c>
      <c s="35" t="s">
        <v>5</v>
      </c>
      <c s="6" t="s">
        <v>4041</v>
      </c>
      <c s="36" t="s">
        <v>54</v>
      </c>
      <c s="37">
        <v>58</v>
      </c>
      <c s="36">
        <v>0</v>
      </c>
      <c s="36">
        <f>ROUND(G238*H238,6)</f>
      </c>
      <c r="L238" s="38">
        <v>0</v>
      </c>
      <c s="32">
        <f>ROUND(ROUND(L238,2)*ROUND(G238,3),2)</f>
      </c>
      <c s="36" t="s">
        <v>61</v>
      </c>
      <c>
        <f>(M238*21)/100</f>
      </c>
      <c t="s">
        <v>28</v>
      </c>
    </row>
    <row r="239" spans="1:5" ht="12.75">
      <c r="A239" s="35" t="s">
        <v>56</v>
      </c>
      <c r="E239" s="39" t="s">
        <v>4041</v>
      </c>
    </row>
    <row r="240" spans="1:5" ht="12.75">
      <c r="A240" s="35" t="s">
        <v>57</v>
      </c>
      <c r="E240" s="40" t="s">
        <v>5</v>
      </c>
    </row>
    <row r="241" spans="1:5" ht="12.75">
      <c r="A241" t="s">
        <v>58</v>
      </c>
      <c r="E241" s="39" t="s">
        <v>5</v>
      </c>
    </row>
    <row r="242" spans="1:16" ht="12.75">
      <c r="A242" t="s">
        <v>50</v>
      </c>
      <c s="34" t="s">
        <v>615</v>
      </c>
      <c s="34" t="s">
        <v>4042</v>
      </c>
      <c s="35" t="s">
        <v>5</v>
      </c>
      <c s="6" t="s">
        <v>4043</v>
      </c>
      <c s="36" t="s">
        <v>54</v>
      </c>
      <c s="37">
        <v>7</v>
      </c>
      <c s="36">
        <v>0</v>
      </c>
      <c s="36">
        <f>ROUND(G242*H242,6)</f>
      </c>
      <c r="L242" s="38">
        <v>0</v>
      </c>
      <c s="32">
        <f>ROUND(ROUND(L242,2)*ROUND(G242,3),2)</f>
      </c>
      <c s="36" t="s">
        <v>61</v>
      </c>
      <c>
        <f>(M242*21)/100</f>
      </c>
      <c t="s">
        <v>28</v>
      </c>
    </row>
    <row r="243" spans="1:5" ht="12.75">
      <c r="A243" s="35" t="s">
        <v>56</v>
      </c>
      <c r="E243" s="39" t="s">
        <v>4043</v>
      </c>
    </row>
    <row r="244" spans="1:5" ht="12.75">
      <c r="A244" s="35" t="s">
        <v>57</v>
      </c>
      <c r="E244" s="40" t="s">
        <v>5</v>
      </c>
    </row>
    <row r="245" spans="1:5" ht="12.75">
      <c r="A245" t="s">
        <v>58</v>
      </c>
      <c r="E245" s="39" t="s">
        <v>5</v>
      </c>
    </row>
    <row r="246" spans="1:16" ht="12.75">
      <c r="A246" t="s">
        <v>50</v>
      </c>
      <c s="34" t="s">
        <v>618</v>
      </c>
      <c s="34" t="s">
        <v>4044</v>
      </c>
      <c s="35" t="s">
        <v>5</v>
      </c>
      <c s="6" t="s">
        <v>4045</v>
      </c>
      <c s="36" t="s">
        <v>54</v>
      </c>
      <c s="37">
        <v>1</v>
      </c>
      <c s="36">
        <v>0</v>
      </c>
      <c s="36">
        <f>ROUND(G246*H246,6)</f>
      </c>
      <c r="L246" s="38">
        <v>0</v>
      </c>
      <c s="32">
        <f>ROUND(ROUND(L246,2)*ROUND(G246,3),2)</f>
      </c>
      <c s="36" t="s">
        <v>61</v>
      </c>
      <c>
        <f>(M246*21)/100</f>
      </c>
      <c t="s">
        <v>28</v>
      </c>
    </row>
    <row r="247" spans="1:5" ht="12.75">
      <c r="A247" s="35" t="s">
        <v>56</v>
      </c>
      <c r="E247" s="39" t="s">
        <v>4045</v>
      </c>
    </row>
    <row r="248" spans="1:5" ht="12.75">
      <c r="A248" s="35" t="s">
        <v>57</v>
      </c>
      <c r="E248" s="40" t="s">
        <v>5</v>
      </c>
    </row>
    <row r="249" spans="1:5" ht="12.75">
      <c r="A249" t="s">
        <v>58</v>
      </c>
      <c r="E249" s="39" t="s">
        <v>5</v>
      </c>
    </row>
    <row r="250" spans="1:16" ht="25.5">
      <c r="A250" t="s">
        <v>50</v>
      </c>
      <c s="34" t="s">
        <v>622</v>
      </c>
      <c s="34" t="s">
        <v>4046</v>
      </c>
      <c s="35" t="s">
        <v>5</v>
      </c>
      <c s="6" t="s">
        <v>4047</v>
      </c>
      <c s="36" t="s">
        <v>54</v>
      </c>
      <c s="37">
        <v>144</v>
      </c>
      <c s="36">
        <v>0</v>
      </c>
      <c s="36">
        <f>ROUND(G250*H250,6)</f>
      </c>
      <c r="L250" s="38">
        <v>0</v>
      </c>
      <c s="32">
        <f>ROUND(ROUND(L250,2)*ROUND(G250,3),2)</f>
      </c>
      <c s="36" t="s">
        <v>61</v>
      </c>
      <c>
        <f>(M250*21)/100</f>
      </c>
      <c t="s">
        <v>28</v>
      </c>
    </row>
    <row r="251" spans="1:5" ht="25.5">
      <c r="A251" s="35" t="s">
        <v>56</v>
      </c>
      <c r="E251" s="39" t="s">
        <v>4047</v>
      </c>
    </row>
    <row r="252" spans="1:5" ht="12.75">
      <c r="A252" s="35" t="s">
        <v>57</v>
      </c>
      <c r="E252" s="40" t="s">
        <v>5</v>
      </c>
    </row>
    <row r="253" spans="1:5" ht="12.75">
      <c r="A253" t="s">
        <v>58</v>
      </c>
      <c r="E253" s="39" t="s">
        <v>5</v>
      </c>
    </row>
    <row r="254" spans="1:16" ht="25.5">
      <c r="A254" t="s">
        <v>50</v>
      </c>
      <c s="34" t="s">
        <v>626</v>
      </c>
      <c s="34" t="s">
        <v>4048</v>
      </c>
      <c s="35" t="s">
        <v>5</v>
      </c>
      <c s="6" t="s">
        <v>3971</v>
      </c>
      <c s="36" t="s">
        <v>54</v>
      </c>
      <c s="37">
        <v>2</v>
      </c>
      <c s="36">
        <v>0</v>
      </c>
      <c s="36">
        <f>ROUND(G254*H254,6)</f>
      </c>
      <c r="L254" s="38">
        <v>0</v>
      </c>
      <c s="32">
        <f>ROUND(ROUND(L254,2)*ROUND(G254,3),2)</f>
      </c>
      <c s="36" t="s">
        <v>61</v>
      </c>
      <c>
        <f>(M254*21)/100</f>
      </c>
      <c t="s">
        <v>28</v>
      </c>
    </row>
    <row r="255" spans="1:5" ht="25.5">
      <c r="A255" s="35" t="s">
        <v>56</v>
      </c>
      <c r="E255" s="39" t="s">
        <v>3971</v>
      </c>
    </row>
    <row r="256" spans="1:5" ht="12.75">
      <c r="A256" s="35" t="s">
        <v>57</v>
      </c>
      <c r="E256" s="40" t="s">
        <v>5</v>
      </c>
    </row>
    <row r="257" spans="1:5" ht="12.75">
      <c r="A257" t="s">
        <v>58</v>
      </c>
      <c r="E257" s="39" t="s">
        <v>5</v>
      </c>
    </row>
    <row r="258" spans="1:16" ht="12.75">
      <c r="A258" t="s">
        <v>50</v>
      </c>
      <c s="34" t="s">
        <v>629</v>
      </c>
      <c s="34" t="s">
        <v>4049</v>
      </c>
      <c s="35" t="s">
        <v>5</v>
      </c>
      <c s="6" t="s">
        <v>4050</v>
      </c>
      <c s="36" t="s">
        <v>54</v>
      </c>
      <c s="37">
        <v>2</v>
      </c>
      <c s="36">
        <v>0</v>
      </c>
      <c s="36">
        <f>ROUND(G258*H258,6)</f>
      </c>
      <c r="L258" s="38">
        <v>0</v>
      </c>
      <c s="32">
        <f>ROUND(ROUND(L258,2)*ROUND(G258,3),2)</f>
      </c>
      <c s="36" t="s">
        <v>61</v>
      </c>
      <c>
        <f>(M258*21)/100</f>
      </c>
      <c t="s">
        <v>28</v>
      </c>
    </row>
    <row r="259" spans="1:5" ht="12.75">
      <c r="A259" s="35" t="s">
        <v>56</v>
      </c>
      <c r="E259" s="39" t="s">
        <v>4050</v>
      </c>
    </row>
    <row r="260" spans="1:5" ht="12.75">
      <c r="A260" s="35" t="s">
        <v>57</v>
      </c>
      <c r="E260" s="40" t="s">
        <v>5</v>
      </c>
    </row>
    <row r="261" spans="1:5" ht="12.75">
      <c r="A261" t="s">
        <v>58</v>
      </c>
      <c r="E261" s="39" t="s">
        <v>5</v>
      </c>
    </row>
    <row r="262" spans="1:16" ht="12.75">
      <c r="A262" t="s">
        <v>50</v>
      </c>
      <c s="34" t="s">
        <v>632</v>
      </c>
      <c s="34" t="s">
        <v>4051</v>
      </c>
      <c s="35" t="s">
        <v>5</v>
      </c>
      <c s="6" t="s">
        <v>3979</v>
      </c>
      <c s="36" t="s">
        <v>54</v>
      </c>
      <c s="37">
        <v>1</v>
      </c>
      <c s="36">
        <v>0</v>
      </c>
      <c s="36">
        <f>ROUND(G262*H262,6)</f>
      </c>
      <c r="L262" s="38">
        <v>0</v>
      </c>
      <c s="32">
        <f>ROUND(ROUND(L262,2)*ROUND(G262,3),2)</f>
      </c>
      <c s="36" t="s">
        <v>61</v>
      </c>
      <c>
        <f>(M262*21)/100</f>
      </c>
      <c t="s">
        <v>28</v>
      </c>
    </row>
    <row r="263" spans="1:5" ht="12.75">
      <c r="A263" s="35" t="s">
        <v>56</v>
      </c>
      <c r="E263" s="39" t="s">
        <v>3979</v>
      </c>
    </row>
    <row r="264" spans="1:5" ht="12.75">
      <c r="A264" s="35" t="s">
        <v>57</v>
      </c>
      <c r="E264" s="40" t="s">
        <v>5</v>
      </c>
    </row>
    <row r="265" spans="1:5" ht="12.75">
      <c r="A265" t="s">
        <v>58</v>
      </c>
      <c r="E265" s="39" t="s">
        <v>5</v>
      </c>
    </row>
    <row r="266" spans="1:13" ht="12.75">
      <c r="A266" t="s">
        <v>47</v>
      </c>
      <c r="C266" s="31" t="s">
        <v>4052</v>
      </c>
      <c r="E266" s="33" t="s">
        <v>4053</v>
      </c>
      <c r="J266" s="32">
        <f>0</f>
      </c>
      <c s="32">
        <f>0</f>
      </c>
      <c s="32">
        <f>0+L267+L271+L275+L279+L283+L287+L291+L295+L299+L303+L307+L311+L315+L319+L323+L327+L331+L335+L339+L343+L347+L351+L355+L359</f>
      </c>
      <c s="32">
        <f>0+M267+M271+M275+M279+M283+M287+M291+M295+M299+M303+M307+M311+M315+M319+M323+M327+M331+M335+M339+M343+M347+M351+M355+M359</f>
      </c>
    </row>
    <row r="267" spans="1:16" ht="12.75">
      <c r="A267" t="s">
        <v>50</v>
      </c>
      <c s="34" t="s">
        <v>635</v>
      </c>
      <c s="34" t="s">
        <v>4054</v>
      </c>
      <c s="35" t="s">
        <v>5</v>
      </c>
      <c s="6" t="s">
        <v>4055</v>
      </c>
      <c s="36" t="s">
        <v>54</v>
      </c>
      <c s="37">
        <v>28</v>
      </c>
      <c s="36">
        <v>0</v>
      </c>
      <c s="36">
        <f>ROUND(G267*H267,6)</f>
      </c>
      <c r="L267" s="38">
        <v>0</v>
      </c>
      <c s="32">
        <f>ROUND(ROUND(L267,2)*ROUND(G267,3),2)</f>
      </c>
      <c s="36" t="s">
        <v>61</v>
      </c>
      <c>
        <f>(M267*21)/100</f>
      </c>
      <c t="s">
        <v>28</v>
      </c>
    </row>
    <row r="268" spans="1:5" ht="12.75">
      <c r="A268" s="35" t="s">
        <v>56</v>
      </c>
      <c r="E268" s="39" t="s">
        <v>4055</v>
      </c>
    </row>
    <row r="269" spans="1:5" ht="12.75">
      <c r="A269" s="35" t="s">
        <v>57</v>
      </c>
      <c r="E269" s="40" t="s">
        <v>5</v>
      </c>
    </row>
    <row r="270" spans="1:5" ht="12.75">
      <c r="A270" t="s">
        <v>58</v>
      </c>
      <c r="E270" s="39" t="s">
        <v>5</v>
      </c>
    </row>
    <row r="271" spans="1:16" ht="12.75">
      <c r="A271" t="s">
        <v>50</v>
      </c>
      <c s="34" t="s">
        <v>638</v>
      </c>
      <c s="34" t="s">
        <v>4056</v>
      </c>
      <c s="35" t="s">
        <v>5</v>
      </c>
      <c s="6" t="s">
        <v>4057</v>
      </c>
      <c s="36" t="s">
        <v>54</v>
      </c>
      <c s="37">
        <v>20</v>
      </c>
      <c s="36">
        <v>0</v>
      </c>
      <c s="36">
        <f>ROUND(G271*H271,6)</f>
      </c>
      <c r="L271" s="38">
        <v>0</v>
      </c>
      <c s="32">
        <f>ROUND(ROUND(L271,2)*ROUND(G271,3),2)</f>
      </c>
      <c s="36" t="s">
        <v>61</v>
      </c>
      <c>
        <f>(M271*21)/100</f>
      </c>
      <c t="s">
        <v>28</v>
      </c>
    </row>
    <row r="272" spans="1:5" ht="12.75">
      <c r="A272" s="35" t="s">
        <v>56</v>
      </c>
      <c r="E272" s="39" t="s">
        <v>4057</v>
      </c>
    </row>
    <row r="273" spans="1:5" ht="12.75">
      <c r="A273" s="35" t="s">
        <v>57</v>
      </c>
      <c r="E273" s="40" t="s">
        <v>5</v>
      </c>
    </row>
    <row r="274" spans="1:5" ht="12.75">
      <c r="A274" t="s">
        <v>58</v>
      </c>
      <c r="E274" s="39" t="s">
        <v>5</v>
      </c>
    </row>
    <row r="275" spans="1:16" ht="12.75">
      <c r="A275" t="s">
        <v>50</v>
      </c>
      <c s="34" t="s">
        <v>642</v>
      </c>
      <c s="34" t="s">
        <v>4058</v>
      </c>
      <c s="35" t="s">
        <v>5</v>
      </c>
      <c s="6" t="s">
        <v>4059</v>
      </c>
      <c s="36" t="s">
        <v>54</v>
      </c>
      <c s="37">
        <v>9</v>
      </c>
      <c s="36">
        <v>0</v>
      </c>
      <c s="36">
        <f>ROUND(G275*H275,6)</f>
      </c>
      <c r="L275" s="38">
        <v>0</v>
      </c>
      <c s="32">
        <f>ROUND(ROUND(L275,2)*ROUND(G275,3),2)</f>
      </c>
      <c s="36" t="s">
        <v>61</v>
      </c>
      <c>
        <f>(M275*21)/100</f>
      </c>
      <c t="s">
        <v>28</v>
      </c>
    </row>
    <row r="276" spans="1:5" ht="12.75">
      <c r="A276" s="35" t="s">
        <v>56</v>
      </c>
      <c r="E276" s="39" t="s">
        <v>4059</v>
      </c>
    </row>
    <row r="277" spans="1:5" ht="12.75">
      <c r="A277" s="35" t="s">
        <v>57</v>
      </c>
      <c r="E277" s="40" t="s">
        <v>5</v>
      </c>
    </row>
    <row r="278" spans="1:5" ht="12.75">
      <c r="A278" t="s">
        <v>58</v>
      </c>
      <c r="E278" s="39" t="s">
        <v>5</v>
      </c>
    </row>
    <row r="279" spans="1:16" ht="12.75">
      <c r="A279" t="s">
        <v>50</v>
      </c>
      <c s="34" t="s">
        <v>646</v>
      </c>
      <c s="34" t="s">
        <v>4060</v>
      </c>
      <c s="35" t="s">
        <v>5</v>
      </c>
      <c s="6" t="s">
        <v>4061</v>
      </c>
      <c s="36" t="s">
        <v>54</v>
      </c>
      <c s="37">
        <v>22</v>
      </c>
      <c s="36">
        <v>0</v>
      </c>
      <c s="36">
        <f>ROUND(G279*H279,6)</f>
      </c>
      <c r="L279" s="38">
        <v>0</v>
      </c>
      <c s="32">
        <f>ROUND(ROUND(L279,2)*ROUND(G279,3),2)</f>
      </c>
      <c s="36" t="s">
        <v>61</v>
      </c>
      <c>
        <f>(M279*21)/100</f>
      </c>
      <c t="s">
        <v>28</v>
      </c>
    </row>
    <row r="280" spans="1:5" ht="12.75">
      <c r="A280" s="35" t="s">
        <v>56</v>
      </c>
      <c r="E280" s="39" t="s">
        <v>4061</v>
      </c>
    </row>
    <row r="281" spans="1:5" ht="12.75">
      <c r="A281" s="35" t="s">
        <v>57</v>
      </c>
      <c r="E281" s="40" t="s">
        <v>5</v>
      </c>
    </row>
    <row r="282" spans="1:5" ht="12.75">
      <c r="A282" t="s">
        <v>58</v>
      </c>
      <c r="E282" s="39" t="s">
        <v>5</v>
      </c>
    </row>
    <row r="283" spans="1:16" ht="12.75">
      <c r="A283" t="s">
        <v>50</v>
      </c>
      <c s="34" t="s">
        <v>650</v>
      </c>
      <c s="34" t="s">
        <v>4062</v>
      </c>
      <c s="35" t="s">
        <v>5</v>
      </c>
      <c s="6" t="s">
        <v>4063</v>
      </c>
      <c s="36" t="s">
        <v>54</v>
      </c>
      <c s="37">
        <v>45</v>
      </c>
      <c s="36">
        <v>0</v>
      </c>
      <c s="36">
        <f>ROUND(G283*H283,6)</f>
      </c>
      <c r="L283" s="38">
        <v>0</v>
      </c>
      <c s="32">
        <f>ROUND(ROUND(L283,2)*ROUND(G283,3),2)</f>
      </c>
      <c s="36" t="s">
        <v>61</v>
      </c>
      <c>
        <f>(M283*21)/100</f>
      </c>
      <c t="s">
        <v>28</v>
      </c>
    </row>
    <row r="284" spans="1:5" ht="12.75">
      <c r="A284" s="35" t="s">
        <v>56</v>
      </c>
      <c r="E284" s="39" t="s">
        <v>4063</v>
      </c>
    </row>
    <row r="285" spans="1:5" ht="12.75">
      <c r="A285" s="35" t="s">
        <v>57</v>
      </c>
      <c r="E285" s="40" t="s">
        <v>5</v>
      </c>
    </row>
    <row r="286" spans="1:5" ht="12.75">
      <c r="A286" t="s">
        <v>58</v>
      </c>
      <c r="E286" s="39" t="s">
        <v>5</v>
      </c>
    </row>
    <row r="287" spans="1:16" ht="12.75">
      <c r="A287" t="s">
        <v>50</v>
      </c>
      <c s="34" t="s">
        <v>654</v>
      </c>
      <c s="34" t="s">
        <v>4064</v>
      </c>
      <c s="35" t="s">
        <v>5</v>
      </c>
      <c s="6" t="s">
        <v>4065</v>
      </c>
      <c s="36" t="s">
        <v>54</v>
      </c>
      <c s="37">
        <v>5</v>
      </c>
      <c s="36">
        <v>0</v>
      </c>
      <c s="36">
        <f>ROUND(G287*H287,6)</f>
      </c>
      <c r="L287" s="38">
        <v>0</v>
      </c>
      <c s="32">
        <f>ROUND(ROUND(L287,2)*ROUND(G287,3),2)</f>
      </c>
      <c s="36" t="s">
        <v>61</v>
      </c>
      <c>
        <f>(M287*21)/100</f>
      </c>
      <c t="s">
        <v>28</v>
      </c>
    </row>
    <row r="288" spans="1:5" ht="12.75">
      <c r="A288" s="35" t="s">
        <v>56</v>
      </c>
      <c r="E288" s="39" t="s">
        <v>4065</v>
      </c>
    </row>
    <row r="289" spans="1:5" ht="12.75">
      <c r="A289" s="35" t="s">
        <v>57</v>
      </c>
      <c r="E289" s="40" t="s">
        <v>5</v>
      </c>
    </row>
    <row r="290" spans="1:5" ht="12.75">
      <c r="A290" t="s">
        <v>58</v>
      </c>
      <c r="E290" s="39" t="s">
        <v>5</v>
      </c>
    </row>
    <row r="291" spans="1:16" ht="12.75">
      <c r="A291" t="s">
        <v>50</v>
      </c>
      <c s="34" t="s">
        <v>659</v>
      </c>
      <c s="34" t="s">
        <v>4066</v>
      </c>
      <c s="35" t="s">
        <v>5</v>
      </c>
      <c s="6" t="s">
        <v>4067</v>
      </c>
      <c s="36" t="s">
        <v>54</v>
      </c>
      <c s="37">
        <v>2</v>
      </c>
      <c s="36">
        <v>0</v>
      </c>
      <c s="36">
        <f>ROUND(G291*H291,6)</f>
      </c>
      <c r="L291" s="38">
        <v>0</v>
      </c>
      <c s="32">
        <f>ROUND(ROUND(L291,2)*ROUND(G291,3),2)</f>
      </c>
      <c s="36" t="s">
        <v>61</v>
      </c>
      <c>
        <f>(M291*21)/100</f>
      </c>
      <c t="s">
        <v>28</v>
      </c>
    </row>
    <row r="292" spans="1:5" ht="12.75">
      <c r="A292" s="35" t="s">
        <v>56</v>
      </c>
      <c r="E292" s="39" t="s">
        <v>4067</v>
      </c>
    </row>
    <row r="293" spans="1:5" ht="12.75">
      <c r="A293" s="35" t="s">
        <v>57</v>
      </c>
      <c r="E293" s="40" t="s">
        <v>5</v>
      </c>
    </row>
    <row r="294" spans="1:5" ht="12.75">
      <c r="A294" t="s">
        <v>58</v>
      </c>
      <c r="E294" s="39" t="s">
        <v>5</v>
      </c>
    </row>
    <row r="295" spans="1:16" ht="12.75">
      <c r="A295" t="s">
        <v>50</v>
      </c>
      <c s="34" t="s">
        <v>664</v>
      </c>
      <c s="34" t="s">
        <v>4068</v>
      </c>
      <c s="35" t="s">
        <v>5</v>
      </c>
      <c s="6" t="s">
        <v>4069</v>
      </c>
      <c s="36" t="s">
        <v>54</v>
      </c>
      <c s="37">
        <v>8</v>
      </c>
      <c s="36">
        <v>0</v>
      </c>
      <c s="36">
        <f>ROUND(G295*H295,6)</f>
      </c>
      <c r="L295" s="38">
        <v>0</v>
      </c>
      <c s="32">
        <f>ROUND(ROUND(L295,2)*ROUND(G295,3),2)</f>
      </c>
      <c s="36" t="s">
        <v>61</v>
      </c>
      <c>
        <f>(M295*21)/100</f>
      </c>
      <c t="s">
        <v>28</v>
      </c>
    </row>
    <row r="296" spans="1:5" ht="12.75">
      <c r="A296" s="35" t="s">
        <v>56</v>
      </c>
      <c r="E296" s="39" t="s">
        <v>4069</v>
      </c>
    </row>
    <row r="297" spans="1:5" ht="12.75">
      <c r="A297" s="35" t="s">
        <v>57</v>
      </c>
      <c r="E297" s="40" t="s">
        <v>5</v>
      </c>
    </row>
    <row r="298" spans="1:5" ht="12.75">
      <c r="A298" t="s">
        <v>58</v>
      </c>
      <c r="E298" s="39" t="s">
        <v>5</v>
      </c>
    </row>
    <row r="299" spans="1:16" ht="25.5">
      <c r="A299" t="s">
        <v>50</v>
      </c>
      <c s="34" t="s">
        <v>668</v>
      </c>
      <c s="34" t="s">
        <v>4070</v>
      </c>
      <c s="35" t="s">
        <v>5</v>
      </c>
      <c s="6" t="s">
        <v>4071</v>
      </c>
      <c s="36" t="s">
        <v>54</v>
      </c>
      <c s="37">
        <v>5</v>
      </c>
      <c s="36">
        <v>0</v>
      </c>
      <c s="36">
        <f>ROUND(G299*H299,6)</f>
      </c>
      <c r="L299" s="38">
        <v>0</v>
      </c>
      <c s="32">
        <f>ROUND(ROUND(L299,2)*ROUND(G299,3),2)</f>
      </c>
      <c s="36" t="s">
        <v>61</v>
      </c>
      <c>
        <f>(M299*21)/100</f>
      </c>
      <c t="s">
        <v>28</v>
      </c>
    </row>
    <row r="300" spans="1:5" ht="25.5">
      <c r="A300" s="35" t="s">
        <v>56</v>
      </c>
      <c r="E300" s="39" t="s">
        <v>4071</v>
      </c>
    </row>
    <row r="301" spans="1:5" ht="12.75">
      <c r="A301" s="35" t="s">
        <v>57</v>
      </c>
      <c r="E301" s="40" t="s">
        <v>5</v>
      </c>
    </row>
    <row r="302" spans="1:5" ht="12.75">
      <c r="A302" t="s">
        <v>58</v>
      </c>
      <c r="E302" s="39" t="s">
        <v>5</v>
      </c>
    </row>
    <row r="303" spans="1:16" ht="12.75">
      <c r="A303" t="s">
        <v>50</v>
      </c>
      <c s="34" t="s">
        <v>672</v>
      </c>
      <c s="34" t="s">
        <v>4072</v>
      </c>
      <c s="35" t="s">
        <v>5</v>
      </c>
      <c s="6" t="s">
        <v>4073</v>
      </c>
      <c s="36" t="s">
        <v>54</v>
      </c>
      <c s="37">
        <v>8</v>
      </c>
      <c s="36">
        <v>0</v>
      </c>
      <c s="36">
        <f>ROUND(G303*H303,6)</f>
      </c>
      <c r="L303" s="38">
        <v>0</v>
      </c>
      <c s="32">
        <f>ROUND(ROUND(L303,2)*ROUND(G303,3),2)</f>
      </c>
      <c s="36" t="s">
        <v>61</v>
      </c>
      <c>
        <f>(M303*21)/100</f>
      </c>
      <c t="s">
        <v>28</v>
      </c>
    </row>
    <row r="304" spans="1:5" ht="12.75">
      <c r="A304" s="35" t="s">
        <v>56</v>
      </c>
      <c r="E304" s="39" t="s">
        <v>4073</v>
      </c>
    </row>
    <row r="305" spans="1:5" ht="12.75">
      <c r="A305" s="35" t="s">
        <v>57</v>
      </c>
      <c r="E305" s="40" t="s">
        <v>5</v>
      </c>
    </row>
    <row r="306" spans="1:5" ht="12.75">
      <c r="A306" t="s">
        <v>58</v>
      </c>
      <c r="E306" s="39" t="s">
        <v>5</v>
      </c>
    </row>
    <row r="307" spans="1:16" ht="12.75">
      <c r="A307" t="s">
        <v>50</v>
      </c>
      <c s="34" t="s">
        <v>676</v>
      </c>
      <c s="34" t="s">
        <v>4074</v>
      </c>
      <c s="35" t="s">
        <v>5</v>
      </c>
      <c s="6" t="s">
        <v>4075</v>
      </c>
      <c s="36" t="s">
        <v>54</v>
      </c>
      <c s="37">
        <v>35</v>
      </c>
      <c s="36">
        <v>0</v>
      </c>
      <c s="36">
        <f>ROUND(G307*H307,6)</f>
      </c>
      <c r="L307" s="38">
        <v>0</v>
      </c>
      <c s="32">
        <f>ROUND(ROUND(L307,2)*ROUND(G307,3),2)</f>
      </c>
      <c s="36" t="s">
        <v>61</v>
      </c>
      <c>
        <f>(M307*21)/100</f>
      </c>
      <c t="s">
        <v>28</v>
      </c>
    </row>
    <row r="308" spans="1:5" ht="12.75">
      <c r="A308" s="35" t="s">
        <v>56</v>
      </c>
      <c r="E308" s="39" t="s">
        <v>4075</v>
      </c>
    </row>
    <row r="309" spans="1:5" ht="12.75">
      <c r="A309" s="35" t="s">
        <v>57</v>
      </c>
      <c r="E309" s="40" t="s">
        <v>5</v>
      </c>
    </row>
    <row r="310" spans="1:5" ht="12.75">
      <c r="A310" t="s">
        <v>58</v>
      </c>
      <c r="E310" s="39" t="s">
        <v>5</v>
      </c>
    </row>
    <row r="311" spans="1:16" ht="12.75">
      <c r="A311" t="s">
        <v>50</v>
      </c>
      <c s="34" t="s">
        <v>680</v>
      </c>
      <c s="34" t="s">
        <v>4076</v>
      </c>
      <c s="35" t="s">
        <v>5</v>
      </c>
      <c s="6" t="s">
        <v>4077</v>
      </c>
      <c s="36" t="s">
        <v>437</v>
      </c>
      <c s="37">
        <v>1</v>
      </c>
      <c s="36">
        <v>0</v>
      </c>
      <c s="36">
        <f>ROUND(G311*H311,6)</f>
      </c>
      <c r="L311" s="38">
        <v>0</v>
      </c>
      <c s="32">
        <f>ROUND(ROUND(L311,2)*ROUND(G311,3),2)</f>
      </c>
      <c s="36" t="s">
        <v>61</v>
      </c>
      <c>
        <f>(M311*21)/100</f>
      </c>
      <c t="s">
        <v>28</v>
      </c>
    </row>
    <row r="312" spans="1:5" ht="12.75">
      <c r="A312" s="35" t="s">
        <v>56</v>
      </c>
      <c r="E312" s="39" t="s">
        <v>4077</v>
      </c>
    </row>
    <row r="313" spans="1:5" ht="12.75">
      <c r="A313" s="35" t="s">
        <v>57</v>
      </c>
      <c r="E313" s="40" t="s">
        <v>5</v>
      </c>
    </row>
    <row r="314" spans="1:5" ht="12.75">
      <c r="A314" t="s">
        <v>58</v>
      </c>
      <c r="E314" s="39" t="s">
        <v>5</v>
      </c>
    </row>
    <row r="315" spans="1:16" ht="12.75">
      <c r="A315" t="s">
        <v>50</v>
      </c>
      <c s="34" t="s">
        <v>683</v>
      </c>
      <c s="34" t="s">
        <v>4078</v>
      </c>
      <c s="35" t="s">
        <v>5</v>
      </c>
      <c s="6" t="s">
        <v>4055</v>
      </c>
      <c s="36" t="s">
        <v>54</v>
      </c>
      <c s="37">
        <v>28</v>
      </c>
      <c s="36">
        <v>0</v>
      </c>
      <c s="36">
        <f>ROUND(G315*H315,6)</f>
      </c>
      <c r="L315" s="38">
        <v>0</v>
      </c>
      <c s="32">
        <f>ROUND(ROUND(L315,2)*ROUND(G315,3),2)</f>
      </c>
      <c s="36" t="s">
        <v>61</v>
      </c>
      <c>
        <f>(M315*21)/100</f>
      </c>
      <c t="s">
        <v>28</v>
      </c>
    </row>
    <row r="316" spans="1:5" ht="12.75">
      <c r="A316" s="35" t="s">
        <v>56</v>
      </c>
      <c r="E316" s="39" t="s">
        <v>4055</v>
      </c>
    </row>
    <row r="317" spans="1:5" ht="12.75">
      <c r="A317" s="35" t="s">
        <v>57</v>
      </c>
      <c r="E317" s="40" t="s">
        <v>5</v>
      </c>
    </row>
    <row r="318" spans="1:5" ht="12.75">
      <c r="A318" t="s">
        <v>58</v>
      </c>
      <c r="E318" s="39" t="s">
        <v>5</v>
      </c>
    </row>
    <row r="319" spans="1:16" ht="12.75">
      <c r="A319" t="s">
        <v>50</v>
      </c>
      <c s="34" t="s">
        <v>687</v>
      </c>
      <c s="34" t="s">
        <v>4079</v>
      </c>
      <c s="35" t="s">
        <v>5</v>
      </c>
      <c s="6" t="s">
        <v>4057</v>
      </c>
      <c s="36" t="s">
        <v>54</v>
      </c>
      <c s="37">
        <v>20</v>
      </c>
      <c s="36">
        <v>0</v>
      </c>
      <c s="36">
        <f>ROUND(G319*H319,6)</f>
      </c>
      <c r="L319" s="38">
        <v>0</v>
      </c>
      <c s="32">
        <f>ROUND(ROUND(L319,2)*ROUND(G319,3),2)</f>
      </c>
      <c s="36" t="s">
        <v>61</v>
      </c>
      <c>
        <f>(M319*21)/100</f>
      </c>
      <c t="s">
        <v>28</v>
      </c>
    </row>
    <row r="320" spans="1:5" ht="12.75">
      <c r="A320" s="35" t="s">
        <v>56</v>
      </c>
      <c r="E320" s="39" t="s">
        <v>4057</v>
      </c>
    </row>
    <row r="321" spans="1:5" ht="12.75">
      <c r="A321" s="35" t="s">
        <v>57</v>
      </c>
      <c r="E321" s="40" t="s">
        <v>5</v>
      </c>
    </row>
    <row r="322" spans="1:5" ht="12.75">
      <c r="A322" t="s">
        <v>58</v>
      </c>
      <c r="E322" s="39" t="s">
        <v>5</v>
      </c>
    </row>
    <row r="323" spans="1:16" ht="12.75">
      <c r="A323" t="s">
        <v>50</v>
      </c>
      <c s="34" t="s">
        <v>691</v>
      </c>
      <c s="34" t="s">
        <v>4080</v>
      </c>
      <c s="35" t="s">
        <v>5</v>
      </c>
      <c s="6" t="s">
        <v>4059</v>
      </c>
      <c s="36" t="s">
        <v>54</v>
      </c>
      <c s="37">
        <v>9</v>
      </c>
      <c s="36">
        <v>0</v>
      </c>
      <c s="36">
        <f>ROUND(G323*H323,6)</f>
      </c>
      <c r="L323" s="38">
        <v>0</v>
      </c>
      <c s="32">
        <f>ROUND(ROUND(L323,2)*ROUND(G323,3),2)</f>
      </c>
      <c s="36" t="s">
        <v>61</v>
      </c>
      <c>
        <f>(M323*21)/100</f>
      </c>
      <c t="s">
        <v>28</v>
      </c>
    </row>
    <row r="324" spans="1:5" ht="12.75">
      <c r="A324" s="35" t="s">
        <v>56</v>
      </c>
      <c r="E324" s="39" t="s">
        <v>4059</v>
      </c>
    </row>
    <row r="325" spans="1:5" ht="12.75">
      <c r="A325" s="35" t="s">
        <v>57</v>
      </c>
      <c r="E325" s="40" t="s">
        <v>5</v>
      </c>
    </row>
    <row r="326" spans="1:5" ht="12.75">
      <c r="A326" t="s">
        <v>58</v>
      </c>
      <c r="E326" s="39" t="s">
        <v>5</v>
      </c>
    </row>
    <row r="327" spans="1:16" ht="12.75">
      <c r="A327" t="s">
        <v>50</v>
      </c>
      <c s="34" t="s">
        <v>695</v>
      </c>
      <c s="34" t="s">
        <v>4081</v>
      </c>
      <c s="35" t="s">
        <v>5</v>
      </c>
      <c s="6" t="s">
        <v>4061</v>
      </c>
      <c s="36" t="s">
        <v>54</v>
      </c>
      <c s="37">
        <v>22</v>
      </c>
      <c s="36">
        <v>0</v>
      </c>
      <c s="36">
        <f>ROUND(G327*H327,6)</f>
      </c>
      <c r="L327" s="38">
        <v>0</v>
      </c>
      <c s="32">
        <f>ROUND(ROUND(L327,2)*ROUND(G327,3),2)</f>
      </c>
      <c s="36" t="s">
        <v>61</v>
      </c>
      <c>
        <f>(M327*21)/100</f>
      </c>
      <c t="s">
        <v>28</v>
      </c>
    </row>
    <row r="328" spans="1:5" ht="12.75">
      <c r="A328" s="35" t="s">
        <v>56</v>
      </c>
      <c r="E328" s="39" t="s">
        <v>4061</v>
      </c>
    </row>
    <row r="329" spans="1:5" ht="12.75">
      <c r="A329" s="35" t="s">
        <v>57</v>
      </c>
      <c r="E329" s="40" t="s">
        <v>5</v>
      </c>
    </row>
    <row r="330" spans="1:5" ht="12.75">
      <c r="A330" t="s">
        <v>58</v>
      </c>
      <c r="E330" s="39" t="s">
        <v>5</v>
      </c>
    </row>
    <row r="331" spans="1:16" ht="12.75">
      <c r="A331" t="s">
        <v>50</v>
      </c>
      <c s="34" t="s">
        <v>699</v>
      </c>
      <c s="34" t="s">
        <v>4082</v>
      </c>
      <c s="35" t="s">
        <v>5</v>
      </c>
      <c s="6" t="s">
        <v>4063</v>
      </c>
      <c s="36" t="s">
        <v>54</v>
      </c>
      <c s="37">
        <v>45</v>
      </c>
      <c s="36">
        <v>0</v>
      </c>
      <c s="36">
        <f>ROUND(G331*H331,6)</f>
      </c>
      <c r="L331" s="38">
        <v>0</v>
      </c>
      <c s="32">
        <f>ROUND(ROUND(L331,2)*ROUND(G331,3),2)</f>
      </c>
      <c s="36" t="s">
        <v>61</v>
      </c>
      <c>
        <f>(M331*21)/100</f>
      </c>
      <c t="s">
        <v>28</v>
      </c>
    </row>
    <row r="332" spans="1:5" ht="12.75">
      <c r="A332" s="35" t="s">
        <v>56</v>
      </c>
      <c r="E332" s="39" t="s">
        <v>4063</v>
      </c>
    </row>
    <row r="333" spans="1:5" ht="12.75">
      <c r="A333" s="35" t="s">
        <v>57</v>
      </c>
      <c r="E333" s="40" t="s">
        <v>5</v>
      </c>
    </row>
    <row r="334" spans="1:5" ht="12.75">
      <c r="A334" t="s">
        <v>58</v>
      </c>
      <c r="E334" s="39" t="s">
        <v>5</v>
      </c>
    </row>
    <row r="335" spans="1:16" ht="12.75">
      <c r="A335" t="s">
        <v>50</v>
      </c>
      <c s="34" t="s">
        <v>704</v>
      </c>
      <c s="34" t="s">
        <v>4083</v>
      </c>
      <c s="35" t="s">
        <v>5</v>
      </c>
      <c s="6" t="s">
        <v>4065</v>
      </c>
      <c s="36" t="s">
        <v>54</v>
      </c>
      <c s="37">
        <v>5</v>
      </c>
      <c s="36">
        <v>0</v>
      </c>
      <c s="36">
        <f>ROUND(G335*H335,6)</f>
      </c>
      <c r="L335" s="38">
        <v>0</v>
      </c>
      <c s="32">
        <f>ROUND(ROUND(L335,2)*ROUND(G335,3),2)</f>
      </c>
      <c s="36" t="s">
        <v>61</v>
      </c>
      <c>
        <f>(M335*21)/100</f>
      </c>
      <c t="s">
        <v>28</v>
      </c>
    </row>
    <row r="336" spans="1:5" ht="12.75">
      <c r="A336" s="35" t="s">
        <v>56</v>
      </c>
      <c r="E336" s="39" t="s">
        <v>4065</v>
      </c>
    </row>
    <row r="337" spans="1:5" ht="12.75">
      <c r="A337" s="35" t="s">
        <v>57</v>
      </c>
      <c r="E337" s="40" t="s">
        <v>5</v>
      </c>
    </row>
    <row r="338" spans="1:5" ht="12.75">
      <c r="A338" t="s">
        <v>58</v>
      </c>
      <c r="E338" s="39" t="s">
        <v>5</v>
      </c>
    </row>
    <row r="339" spans="1:16" ht="12.75">
      <c r="A339" t="s">
        <v>50</v>
      </c>
      <c s="34" t="s">
        <v>709</v>
      </c>
      <c s="34" t="s">
        <v>4084</v>
      </c>
      <c s="35" t="s">
        <v>5</v>
      </c>
      <c s="6" t="s">
        <v>4067</v>
      </c>
      <c s="36" t="s">
        <v>54</v>
      </c>
      <c s="37">
        <v>2</v>
      </c>
      <c s="36">
        <v>0</v>
      </c>
      <c s="36">
        <f>ROUND(G339*H339,6)</f>
      </c>
      <c r="L339" s="38">
        <v>0</v>
      </c>
      <c s="32">
        <f>ROUND(ROUND(L339,2)*ROUND(G339,3),2)</f>
      </c>
      <c s="36" t="s">
        <v>61</v>
      </c>
      <c>
        <f>(M339*21)/100</f>
      </c>
      <c t="s">
        <v>28</v>
      </c>
    </row>
    <row r="340" spans="1:5" ht="12.75">
      <c r="A340" s="35" t="s">
        <v>56</v>
      </c>
      <c r="E340" s="39" t="s">
        <v>4067</v>
      </c>
    </row>
    <row r="341" spans="1:5" ht="12.75">
      <c r="A341" s="35" t="s">
        <v>57</v>
      </c>
      <c r="E341" s="40" t="s">
        <v>5</v>
      </c>
    </row>
    <row r="342" spans="1:5" ht="12.75">
      <c r="A342" t="s">
        <v>58</v>
      </c>
      <c r="E342" s="39" t="s">
        <v>5</v>
      </c>
    </row>
    <row r="343" spans="1:16" ht="12.75">
      <c r="A343" t="s">
        <v>50</v>
      </c>
      <c s="34" t="s">
        <v>713</v>
      </c>
      <c s="34" t="s">
        <v>4085</v>
      </c>
      <c s="35" t="s">
        <v>5</v>
      </c>
      <c s="6" t="s">
        <v>4069</v>
      </c>
      <c s="36" t="s">
        <v>54</v>
      </c>
      <c s="37">
        <v>8</v>
      </c>
      <c s="36">
        <v>0</v>
      </c>
      <c s="36">
        <f>ROUND(G343*H343,6)</f>
      </c>
      <c r="L343" s="38">
        <v>0</v>
      </c>
      <c s="32">
        <f>ROUND(ROUND(L343,2)*ROUND(G343,3),2)</f>
      </c>
      <c s="36" t="s">
        <v>61</v>
      </c>
      <c>
        <f>(M343*21)/100</f>
      </c>
      <c t="s">
        <v>28</v>
      </c>
    </row>
    <row r="344" spans="1:5" ht="12.75">
      <c r="A344" s="35" t="s">
        <v>56</v>
      </c>
      <c r="E344" s="39" t="s">
        <v>4069</v>
      </c>
    </row>
    <row r="345" spans="1:5" ht="12.75">
      <c r="A345" s="35" t="s">
        <v>57</v>
      </c>
      <c r="E345" s="40" t="s">
        <v>5</v>
      </c>
    </row>
    <row r="346" spans="1:5" ht="12.75">
      <c r="A346" t="s">
        <v>58</v>
      </c>
      <c r="E346" s="39" t="s">
        <v>5</v>
      </c>
    </row>
    <row r="347" spans="1:16" ht="25.5">
      <c r="A347" t="s">
        <v>50</v>
      </c>
      <c s="34" t="s">
        <v>717</v>
      </c>
      <c s="34" t="s">
        <v>4086</v>
      </c>
      <c s="35" t="s">
        <v>5</v>
      </c>
      <c s="6" t="s">
        <v>4071</v>
      </c>
      <c s="36" t="s">
        <v>54</v>
      </c>
      <c s="37">
        <v>5</v>
      </c>
      <c s="36">
        <v>0</v>
      </c>
      <c s="36">
        <f>ROUND(G347*H347,6)</f>
      </c>
      <c r="L347" s="38">
        <v>0</v>
      </c>
      <c s="32">
        <f>ROUND(ROUND(L347,2)*ROUND(G347,3),2)</f>
      </c>
      <c s="36" t="s">
        <v>61</v>
      </c>
      <c>
        <f>(M347*21)/100</f>
      </c>
      <c t="s">
        <v>28</v>
      </c>
    </row>
    <row r="348" spans="1:5" ht="25.5">
      <c r="A348" s="35" t="s">
        <v>56</v>
      </c>
      <c r="E348" s="39" t="s">
        <v>4071</v>
      </c>
    </row>
    <row r="349" spans="1:5" ht="12.75">
      <c r="A349" s="35" t="s">
        <v>57</v>
      </c>
      <c r="E349" s="40" t="s">
        <v>5</v>
      </c>
    </row>
    <row r="350" spans="1:5" ht="12.75">
      <c r="A350" t="s">
        <v>58</v>
      </c>
      <c r="E350" s="39" t="s">
        <v>5</v>
      </c>
    </row>
    <row r="351" spans="1:16" ht="12.75">
      <c r="A351" t="s">
        <v>50</v>
      </c>
      <c s="34" t="s">
        <v>721</v>
      </c>
      <c s="34" t="s">
        <v>4087</v>
      </c>
      <c s="35" t="s">
        <v>5</v>
      </c>
      <c s="6" t="s">
        <v>4073</v>
      </c>
      <c s="36" t="s">
        <v>54</v>
      </c>
      <c s="37">
        <v>8</v>
      </c>
      <c s="36">
        <v>0</v>
      </c>
      <c s="36">
        <f>ROUND(G351*H351,6)</f>
      </c>
      <c r="L351" s="38">
        <v>0</v>
      </c>
      <c s="32">
        <f>ROUND(ROUND(L351,2)*ROUND(G351,3),2)</f>
      </c>
      <c s="36" t="s">
        <v>61</v>
      </c>
      <c>
        <f>(M351*21)/100</f>
      </c>
      <c t="s">
        <v>28</v>
      </c>
    </row>
    <row r="352" spans="1:5" ht="12.75">
      <c r="A352" s="35" t="s">
        <v>56</v>
      </c>
      <c r="E352" s="39" t="s">
        <v>4073</v>
      </c>
    </row>
    <row r="353" spans="1:5" ht="12.75">
      <c r="A353" s="35" t="s">
        <v>57</v>
      </c>
      <c r="E353" s="40" t="s">
        <v>5</v>
      </c>
    </row>
    <row r="354" spans="1:5" ht="12.75">
      <c r="A354" t="s">
        <v>58</v>
      </c>
      <c r="E354" s="39" t="s">
        <v>5</v>
      </c>
    </row>
    <row r="355" spans="1:16" ht="12.75">
      <c r="A355" t="s">
        <v>50</v>
      </c>
      <c s="34" t="s">
        <v>725</v>
      </c>
      <c s="34" t="s">
        <v>4088</v>
      </c>
      <c s="35" t="s">
        <v>5</v>
      </c>
      <c s="6" t="s">
        <v>4089</v>
      </c>
      <c s="36" t="s">
        <v>54</v>
      </c>
      <c s="37">
        <v>8</v>
      </c>
      <c s="36">
        <v>0</v>
      </c>
      <c s="36">
        <f>ROUND(G355*H355,6)</f>
      </c>
      <c r="L355" s="38">
        <v>0</v>
      </c>
      <c s="32">
        <f>ROUND(ROUND(L355,2)*ROUND(G355,3),2)</f>
      </c>
      <c s="36" t="s">
        <v>61</v>
      </c>
      <c>
        <f>(M355*21)/100</f>
      </c>
      <c t="s">
        <v>28</v>
      </c>
    </row>
    <row r="356" spans="1:5" ht="12.75">
      <c r="A356" s="35" t="s">
        <v>56</v>
      </c>
      <c r="E356" s="39" t="s">
        <v>4089</v>
      </c>
    </row>
    <row r="357" spans="1:5" ht="12.75">
      <c r="A357" s="35" t="s">
        <v>57</v>
      </c>
      <c r="E357" s="40" t="s">
        <v>5</v>
      </c>
    </row>
    <row r="358" spans="1:5" ht="12.75">
      <c r="A358" t="s">
        <v>58</v>
      </c>
      <c r="E358" s="39" t="s">
        <v>5</v>
      </c>
    </row>
    <row r="359" spans="1:16" ht="12.75">
      <c r="A359" t="s">
        <v>50</v>
      </c>
      <c s="34" t="s">
        <v>728</v>
      </c>
      <c s="34" t="s">
        <v>4090</v>
      </c>
      <c s="35" t="s">
        <v>5</v>
      </c>
      <c s="6" t="s">
        <v>4075</v>
      </c>
      <c s="36" t="s">
        <v>54</v>
      </c>
      <c s="37">
        <v>35</v>
      </c>
      <c s="36">
        <v>0</v>
      </c>
      <c s="36">
        <f>ROUND(G359*H359,6)</f>
      </c>
      <c r="L359" s="38">
        <v>0</v>
      </c>
      <c s="32">
        <f>ROUND(ROUND(L359,2)*ROUND(G359,3),2)</f>
      </c>
      <c s="36" t="s">
        <v>61</v>
      </c>
      <c>
        <f>(M359*21)/100</f>
      </c>
      <c t="s">
        <v>28</v>
      </c>
    </row>
    <row r="360" spans="1:5" ht="12.75">
      <c r="A360" s="35" t="s">
        <v>56</v>
      </c>
      <c r="E360" s="39" t="s">
        <v>4075</v>
      </c>
    </row>
    <row r="361" spans="1:5" ht="12.75">
      <c r="A361" s="35" t="s">
        <v>57</v>
      </c>
      <c r="E361" s="40" t="s">
        <v>5</v>
      </c>
    </row>
    <row r="362" spans="1:5" ht="12.75">
      <c r="A362" t="s">
        <v>58</v>
      </c>
      <c r="E362" s="39" t="s">
        <v>5</v>
      </c>
    </row>
    <row r="363" spans="1:13" ht="12.75">
      <c r="A363" t="s">
        <v>47</v>
      </c>
      <c r="C363" s="31" t="s">
        <v>4091</v>
      </c>
      <c r="E363" s="33" t="s">
        <v>4092</v>
      </c>
      <c r="J363" s="32">
        <f>0</f>
      </c>
      <c s="32">
        <f>0</f>
      </c>
      <c s="32">
        <f>0+L364+L368+L372+L376+L380+L384+L388+L392+L396+L400+L404+L408+L412+L416+L420+L424+L428+L432+L436</f>
      </c>
      <c s="32">
        <f>0+M364+M368+M372+M376+M380+M384+M388+M392+M396+M400+M404+M408+M412+M416+M420+M424+M428+M432+M436</f>
      </c>
    </row>
    <row r="364" spans="1:16" ht="12.75">
      <c r="A364" t="s">
        <v>50</v>
      </c>
      <c s="34" t="s">
        <v>732</v>
      </c>
      <c s="34" t="s">
        <v>4093</v>
      </c>
      <c s="35" t="s">
        <v>5</v>
      </c>
      <c s="6" t="s">
        <v>4094</v>
      </c>
      <c s="36" t="s">
        <v>48</v>
      </c>
      <c s="37">
        <v>165</v>
      </c>
      <c s="36">
        <v>0</v>
      </c>
      <c s="36">
        <f>ROUND(G364*H364,6)</f>
      </c>
      <c r="L364" s="38">
        <v>0</v>
      </c>
      <c s="32">
        <f>ROUND(ROUND(L364,2)*ROUND(G364,3),2)</f>
      </c>
      <c s="36" t="s">
        <v>447</v>
      </c>
      <c>
        <f>(M364*21)/100</f>
      </c>
      <c t="s">
        <v>28</v>
      </c>
    </row>
    <row r="365" spans="1:5" ht="12.75">
      <c r="A365" s="35" t="s">
        <v>56</v>
      </c>
      <c r="E365" s="39" t="s">
        <v>4094</v>
      </c>
    </row>
    <row r="366" spans="1:5" ht="12.75">
      <c r="A366" s="35" t="s">
        <v>57</v>
      </c>
      <c r="E366" s="40" t="s">
        <v>5</v>
      </c>
    </row>
    <row r="367" spans="1:5" ht="12.75">
      <c r="A367" t="s">
        <v>58</v>
      </c>
      <c r="E367" s="39" t="s">
        <v>5</v>
      </c>
    </row>
    <row r="368" spans="1:16" ht="12.75">
      <c r="A368" t="s">
        <v>50</v>
      </c>
      <c s="34" t="s">
        <v>736</v>
      </c>
      <c s="34" t="s">
        <v>4095</v>
      </c>
      <c s="35" t="s">
        <v>5</v>
      </c>
      <c s="6" t="s">
        <v>4096</v>
      </c>
      <c s="36" t="s">
        <v>54</v>
      </c>
      <c s="37">
        <v>6</v>
      </c>
      <c s="36">
        <v>0</v>
      </c>
      <c s="36">
        <f>ROUND(G368*H368,6)</f>
      </c>
      <c r="L368" s="38">
        <v>0</v>
      </c>
      <c s="32">
        <f>ROUND(ROUND(L368,2)*ROUND(G368,3),2)</f>
      </c>
      <c s="36" t="s">
        <v>61</v>
      </c>
      <c>
        <f>(M368*21)/100</f>
      </c>
      <c t="s">
        <v>28</v>
      </c>
    </row>
    <row r="369" spans="1:5" ht="12.75">
      <c r="A369" s="35" t="s">
        <v>56</v>
      </c>
      <c r="E369" s="39" t="s">
        <v>4096</v>
      </c>
    </row>
    <row r="370" spans="1:5" ht="12.75">
      <c r="A370" s="35" t="s">
        <v>57</v>
      </c>
      <c r="E370" s="40" t="s">
        <v>5</v>
      </c>
    </row>
    <row r="371" spans="1:5" ht="12.75">
      <c r="A371" t="s">
        <v>58</v>
      </c>
      <c r="E371" s="39" t="s">
        <v>5</v>
      </c>
    </row>
    <row r="372" spans="1:16" ht="12.75">
      <c r="A372" t="s">
        <v>50</v>
      </c>
      <c s="34" t="s">
        <v>740</v>
      </c>
      <c s="34" t="s">
        <v>4097</v>
      </c>
      <c s="35" t="s">
        <v>5</v>
      </c>
      <c s="6" t="s">
        <v>4098</v>
      </c>
      <c s="36" t="s">
        <v>54</v>
      </c>
      <c s="37">
        <v>6</v>
      </c>
      <c s="36">
        <v>0</v>
      </c>
      <c s="36">
        <f>ROUND(G372*H372,6)</f>
      </c>
      <c r="L372" s="38">
        <v>0</v>
      </c>
      <c s="32">
        <f>ROUND(ROUND(L372,2)*ROUND(G372,3),2)</f>
      </c>
      <c s="36" t="s">
        <v>61</v>
      </c>
      <c>
        <f>(M372*21)/100</f>
      </c>
      <c t="s">
        <v>28</v>
      </c>
    </row>
    <row r="373" spans="1:5" ht="12.75">
      <c r="A373" s="35" t="s">
        <v>56</v>
      </c>
      <c r="E373" s="39" t="s">
        <v>4098</v>
      </c>
    </row>
    <row r="374" spans="1:5" ht="12.75">
      <c r="A374" s="35" t="s">
        <v>57</v>
      </c>
      <c r="E374" s="40" t="s">
        <v>5</v>
      </c>
    </row>
    <row r="375" spans="1:5" ht="12.75">
      <c r="A375" t="s">
        <v>58</v>
      </c>
      <c r="E375" s="39" t="s">
        <v>5</v>
      </c>
    </row>
    <row r="376" spans="1:16" ht="12.75">
      <c r="A376" t="s">
        <v>50</v>
      </c>
      <c s="34" t="s">
        <v>743</v>
      </c>
      <c s="34" t="s">
        <v>4099</v>
      </c>
      <c s="35" t="s">
        <v>5</v>
      </c>
      <c s="6" t="s">
        <v>4100</v>
      </c>
      <c s="36" t="s">
        <v>54</v>
      </c>
      <c s="37">
        <v>7</v>
      </c>
      <c s="36">
        <v>0</v>
      </c>
      <c s="36">
        <f>ROUND(G376*H376,6)</f>
      </c>
      <c r="L376" s="38">
        <v>0</v>
      </c>
      <c s="32">
        <f>ROUND(ROUND(L376,2)*ROUND(G376,3),2)</f>
      </c>
      <c s="36" t="s">
        <v>61</v>
      </c>
      <c>
        <f>(M376*21)/100</f>
      </c>
      <c t="s">
        <v>28</v>
      </c>
    </row>
    <row r="377" spans="1:5" ht="12.75">
      <c r="A377" s="35" t="s">
        <v>56</v>
      </c>
      <c r="E377" s="39" t="s">
        <v>4100</v>
      </c>
    </row>
    <row r="378" spans="1:5" ht="12.75">
      <c r="A378" s="35" t="s">
        <v>57</v>
      </c>
      <c r="E378" s="40" t="s">
        <v>5</v>
      </c>
    </row>
    <row r="379" spans="1:5" ht="12.75">
      <c r="A379" t="s">
        <v>58</v>
      </c>
      <c r="E379" s="39" t="s">
        <v>5</v>
      </c>
    </row>
    <row r="380" spans="1:16" ht="12.75">
      <c r="A380" t="s">
        <v>50</v>
      </c>
      <c s="34" t="s">
        <v>746</v>
      </c>
      <c s="34" t="s">
        <v>4101</v>
      </c>
      <c s="35" t="s">
        <v>5</v>
      </c>
      <c s="6" t="s">
        <v>4102</v>
      </c>
      <c s="36" t="s">
        <v>54</v>
      </c>
      <c s="37">
        <v>37</v>
      </c>
      <c s="36">
        <v>0</v>
      </c>
      <c s="36">
        <f>ROUND(G380*H380,6)</f>
      </c>
      <c r="L380" s="38">
        <v>0</v>
      </c>
      <c s="32">
        <f>ROUND(ROUND(L380,2)*ROUND(G380,3),2)</f>
      </c>
      <c s="36" t="s">
        <v>61</v>
      </c>
      <c>
        <f>(M380*21)/100</f>
      </c>
      <c t="s">
        <v>28</v>
      </c>
    </row>
    <row r="381" spans="1:5" ht="12.75">
      <c r="A381" s="35" t="s">
        <v>56</v>
      </c>
      <c r="E381" s="39" t="s">
        <v>4102</v>
      </c>
    </row>
    <row r="382" spans="1:5" ht="12.75">
      <c r="A382" s="35" t="s">
        <v>57</v>
      </c>
      <c r="E382" s="40" t="s">
        <v>5</v>
      </c>
    </row>
    <row r="383" spans="1:5" ht="12.75">
      <c r="A383" t="s">
        <v>58</v>
      </c>
      <c r="E383" s="39" t="s">
        <v>5</v>
      </c>
    </row>
    <row r="384" spans="1:16" ht="12.75">
      <c r="A384" t="s">
        <v>50</v>
      </c>
      <c s="34" t="s">
        <v>750</v>
      </c>
      <c s="34" t="s">
        <v>4103</v>
      </c>
      <c s="35" t="s">
        <v>5</v>
      </c>
      <c s="6" t="s">
        <v>4104</v>
      </c>
      <c s="36" t="s">
        <v>54</v>
      </c>
      <c s="37">
        <v>6</v>
      </c>
      <c s="36">
        <v>0</v>
      </c>
      <c s="36">
        <f>ROUND(G384*H384,6)</f>
      </c>
      <c r="L384" s="38">
        <v>0</v>
      </c>
      <c s="32">
        <f>ROUND(ROUND(L384,2)*ROUND(G384,3),2)</f>
      </c>
      <c s="36" t="s">
        <v>61</v>
      </c>
      <c>
        <f>(M384*21)/100</f>
      </c>
      <c t="s">
        <v>28</v>
      </c>
    </row>
    <row r="385" spans="1:5" ht="12.75">
      <c r="A385" s="35" t="s">
        <v>56</v>
      </c>
      <c r="E385" s="39" t="s">
        <v>4104</v>
      </c>
    </row>
    <row r="386" spans="1:5" ht="12.75">
      <c r="A386" s="35" t="s">
        <v>57</v>
      </c>
      <c r="E386" s="40" t="s">
        <v>5</v>
      </c>
    </row>
    <row r="387" spans="1:5" ht="12.75">
      <c r="A387" t="s">
        <v>58</v>
      </c>
      <c r="E387" s="39" t="s">
        <v>5</v>
      </c>
    </row>
    <row r="388" spans="1:16" ht="12.75">
      <c r="A388" t="s">
        <v>50</v>
      </c>
      <c s="34" t="s">
        <v>753</v>
      </c>
      <c s="34" t="s">
        <v>4105</v>
      </c>
      <c s="35" t="s">
        <v>5</v>
      </c>
      <c s="6" t="s">
        <v>4106</v>
      </c>
      <c s="36" t="s">
        <v>48</v>
      </c>
      <c s="37">
        <v>165</v>
      </c>
      <c s="36">
        <v>0</v>
      </c>
      <c s="36">
        <f>ROUND(G388*H388,6)</f>
      </c>
      <c r="L388" s="38">
        <v>0</v>
      </c>
      <c s="32">
        <f>ROUND(ROUND(L388,2)*ROUND(G388,3),2)</f>
      </c>
      <c s="36" t="s">
        <v>61</v>
      </c>
      <c>
        <f>(M388*21)/100</f>
      </c>
      <c t="s">
        <v>28</v>
      </c>
    </row>
    <row r="389" spans="1:5" ht="12.75">
      <c r="A389" s="35" t="s">
        <v>56</v>
      </c>
      <c r="E389" s="39" t="s">
        <v>4106</v>
      </c>
    </row>
    <row r="390" spans="1:5" ht="12.75">
      <c r="A390" s="35" t="s">
        <v>57</v>
      </c>
      <c r="E390" s="40" t="s">
        <v>5</v>
      </c>
    </row>
    <row r="391" spans="1:5" ht="12.75">
      <c r="A391" t="s">
        <v>58</v>
      </c>
      <c r="E391" s="39" t="s">
        <v>5</v>
      </c>
    </row>
    <row r="392" spans="1:16" ht="12.75">
      <c r="A392" t="s">
        <v>50</v>
      </c>
      <c s="34" t="s">
        <v>756</v>
      </c>
      <c s="34" t="s">
        <v>4107</v>
      </c>
      <c s="35" t="s">
        <v>5</v>
      </c>
      <c s="6" t="s">
        <v>4096</v>
      </c>
      <c s="36" t="s">
        <v>54</v>
      </c>
      <c s="37">
        <v>6</v>
      </c>
      <c s="36">
        <v>0</v>
      </c>
      <c s="36">
        <f>ROUND(G392*H392,6)</f>
      </c>
      <c r="L392" s="38">
        <v>0</v>
      </c>
      <c s="32">
        <f>ROUND(ROUND(L392,2)*ROUND(G392,3),2)</f>
      </c>
      <c s="36" t="s">
        <v>61</v>
      </c>
      <c>
        <f>(M392*21)/100</f>
      </c>
      <c t="s">
        <v>28</v>
      </c>
    </row>
    <row r="393" spans="1:5" ht="12.75">
      <c r="A393" s="35" t="s">
        <v>56</v>
      </c>
      <c r="E393" s="39" t="s">
        <v>4096</v>
      </c>
    </row>
    <row r="394" spans="1:5" ht="12.75">
      <c r="A394" s="35" t="s">
        <v>57</v>
      </c>
      <c r="E394" s="40" t="s">
        <v>5</v>
      </c>
    </row>
    <row r="395" spans="1:5" ht="12.75">
      <c r="A395" t="s">
        <v>58</v>
      </c>
      <c r="E395" s="39" t="s">
        <v>5</v>
      </c>
    </row>
    <row r="396" spans="1:16" ht="12.75">
      <c r="A396" t="s">
        <v>50</v>
      </c>
      <c s="34" t="s">
        <v>760</v>
      </c>
      <c s="34" t="s">
        <v>4108</v>
      </c>
      <c s="35" t="s">
        <v>5</v>
      </c>
      <c s="6" t="s">
        <v>4109</v>
      </c>
      <c s="36" t="s">
        <v>54</v>
      </c>
      <c s="37">
        <v>36</v>
      </c>
      <c s="36">
        <v>0</v>
      </c>
      <c s="36">
        <f>ROUND(G396*H396,6)</f>
      </c>
      <c r="L396" s="38">
        <v>0</v>
      </c>
      <c s="32">
        <f>ROUND(ROUND(L396,2)*ROUND(G396,3),2)</f>
      </c>
      <c s="36" t="s">
        <v>61</v>
      </c>
      <c>
        <f>(M396*21)/100</f>
      </c>
      <c t="s">
        <v>28</v>
      </c>
    </row>
    <row r="397" spans="1:5" ht="12.75">
      <c r="A397" s="35" t="s">
        <v>56</v>
      </c>
      <c r="E397" s="39" t="s">
        <v>4109</v>
      </c>
    </row>
    <row r="398" spans="1:5" ht="12.75">
      <c r="A398" s="35" t="s">
        <v>57</v>
      </c>
      <c r="E398" s="40" t="s">
        <v>5</v>
      </c>
    </row>
    <row r="399" spans="1:5" ht="12.75">
      <c r="A399" t="s">
        <v>58</v>
      </c>
      <c r="E399" s="39" t="s">
        <v>5</v>
      </c>
    </row>
    <row r="400" spans="1:16" ht="12.75">
      <c r="A400" t="s">
        <v>50</v>
      </c>
      <c s="34" t="s">
        <v>763</v>
      </c>
      <c s="34" t="s">
        <v>4110</v>
      </c>
      <c s="35" t="s">
        <v>5</v>
      </c>
      <c s="6" t="s">
        <v>4111</v>
      </c>
      <c s="36" t="s">
        <v>54</v>
      </c>
      <c s="37">
        <v>50</v>
      </c>
      <c s="36">
        <v>0</v>
      </c>
      <c s="36">
        <f>ROUND(G400*H400,6)</f>
      </c>
      <c r="L400" s="38">
        <v>0</v>
      </c>
      <c s="32">
        <f>ROUND(ROUND(L400,2)*ROUND(G400,3),2)</f>
      </c>
      <c s="36" t="s">
        <v>61</v>
      </c>
      <c>
        <f>(M400*21)/100</f>
      </c>
      <c t="s">
        <v>28</v>
      </c>
    </row>
    <row r="401" spans="1:5" ht="12.75">
      <c r="A401" s="35" t="s">
        <v>56</v>
      </c>
      <c r="E401" s="39" t="s">
        <v>4111</v>
      </c>
    </row>
    <row r="402" spans="1:5" ht="12.75">
      <c r="A402" s="35" t="s">
        <v>57</v>
      </c>
      <c r="E402" s="40" t="s">
        <v>5</v>
      </c>
    </row>
    <row r="403" spans="1:5" ht="12.75">
      <c r="A403" t="s">
        <v>58</v>
      </c>
      <c r="E403" s="39" t="s">
        <v>5</v>
      </c>
    </row>
    <row r="404" spans="1:16" ht="12.75">
      <c r="A404" t="s">
        <v>50</v>
      </c>
      <c s="34" t="s">
        <v>766</v>
      </c>
      <c s="34" t="s">
        <v>4112</v>
      </c>
      <c s="35" t="s">
        <v>5</v>
      </c>
      <c s="6" t="s">
        <v>4113</v>
      </c>
      <c s="36" t="s">
        <v>54</v>
      </c>
      <c s="37">
        <v>70</v>
      </c>
      <c s="36">
        <v>0</v>
      </c>
      <c s="36">
        <f>ROUND(G404*H404,6)</f>
      </c>
      <c r="L404" s="38">
        <v>0</v>
      </c>
      <c s="32">
        <f>ROUND(ROUND(L404,2)*ROUND(G404,3),2)</f>
      </c>
      <c s="36" t="s">
        <v>61</v>
      </c>
      <c>
        <f>(M404*21)/100</f>
      </c>
      <c t="s">
        <v>28</v>
      </c>
    </row>
    <row r="405" spans="1:5" ht="12.75">
      <c r="A405" s="35" t="s">
        <v>56</v>
      </c>
      <c r="E405" s="39" t="s">
        <v>4113</v>
      </c>
    </row>
    <row r="406" spans="1:5" ht="12.75">
      <c r="A406" s="35" t="s">
        <v>57</v>
      </c>
      <c r="E406" s="40" t="s">
        <v>5</v>
      </c>
    </row>
    <row r="407" spans="1:5" ht="12.75">
      <c r="A407" t="s">
        <v>58</v>
      </c>
      <c r="E407" s="39" t="s">
        <v>5</v>
      </c>
    </row>
    <row r="408" spans="1:16" ht="12.75">
      <c r="A408" t="s">
        <v>50</v>
      </c>
      <c s="34" t="s">
        <v>769</v>
      </c>
      <c s="34" t="s">
        <v>4114</v>
      </c>
      <c s="35" t="s">
        <v>5</v>
      </c>
      <c s="6" t="s">
        <v>4098</v>
      </c>
      <c s="36" t="s">
        <v>54</v>
      </c>
      <c s="37">
        <v>6</v>
      </c>
      <c s="36">
        <v>0</v>
      </c>
      <c s="36">
        <f>ROUND(G408*H408,6)</f>
      </c>
      <c r="L408" s="38">
        <v>0</v>
      </c>
      <c s="32">
        <f>ROUND(ROUND(L408,2)*ROUND(G408,3),2)</f>
      </c>
      <c s="36" t="s">
        <v>61</v>
      </c>
      <c>
        <f>(M408*21)/100</f>
      </c>
      <c t="s">
        <v>28</v>
      </c>
    </row>
    <row r="409" spans="1:5" ht="12.75">
      <c r="A409" s="35" t="s">
        <v>56</v>
      </c>
      <c r="E409" s="39" t="s">
        <v>4098</v>
      </c>
    </row>
    <row r="410" spans="1:5" ht="12.75">
      <c r="A410" s="35" t="s">
        <v>57</v>
      </c>
      <c r="E410" s="40" t="s">
        <v>5</v>
      </c>
    </row>
    <row r="411" spans="1:5" ht="12.75">
      <c r="A411" t="s">
        <v>58</v>
      </c>
      <c r="E411" s="39" t="s">
        <v>5</v>
      </c>
    </row>
    <row r="412" spans="1:16" ht="12.75">
      <c r="A412" t="s">
        <v>50</v>
      </c>
      <c s="34" t="s">
        <v>773</v>
      </c>
      <c s="34" t="s">
        <v>4115</v>
      </c>
      <c s="35" t="s">
        <v>5</v>
      </c>
      <c s="6" t="s">
        <v>4116</v>
      </c>
      <c s="36" t="s">
        <v>54</v>
      </c>
      <c s="37">
        <v>7</v>
      </c>
      <c s="36">
        <v>0</v>
      </c>
      <c s="36">
        <f>ROUND(G412*H412,6)</f>
      </c>
      <c r="L412" s="38">
        <v>0</v>
      </c>
      <c s="32">
        <f>ROUND(ROUND(L412,2)*ROUND(G412,3),2)</f>
      </c>
      <c s="36" t="s">
        <v>61</v>
      </c>
      <c>
        <f>(M412*21)/100</f>
      </c>
      <c t="s">
        <v>28</v>
      </c>
    </row>
    <row r="413" spans="1:5" ht="12.75">
      <c r="A413" s="35" t="s">
        <v>56</v>
      </c>
      <c r="E413" s="39" t="s">
        <v>4116</v>
      </c>
    </row>
    <row r="414" spans="1:5" ht="12.75">
      <c r="A414" s="35" t="s">
        <v>57</v>
      </c>
      <c r="E414" s="40" t="s">
        <v>5</v>
      </c>
    </row>
    <row r="415" spans="1:5" ht="12.75">
      <c r="A415" t="s">
        <v>58</v>
      </c>
      <c r="E415" s="39" t="s">
        <v>5</v>
      </c>
    </row>
    <row r="416" spans="1:16" ht="12.75">
      <c r="A416" t="s">
        <v>50</v>
      </c>
      <c s="34" t="s">
        <v>776</v>
      </c>
      <c s="34" t="s">
        <v>4117</v>
      </c>
      <c s="35" t="s">
        <v>5</v>
      </c>
      <c s="6" t="s">
        <v>4118</v>
      </c>
      <c s="36" t="s">
        <v>54</v>
      </c>
      <c s="37">
        <v>14</v>
      </c>
      <c s="36">
        <v>0</v>
      </c>
      <c s="36">
        <f>ROUND(G416*H416,6)</f>
      </c>
      <c r="L416" s="38">
        <v>0</v>
      </c>
      <c s="32">
        <f>ROUND(ROUND(L416,2)*ROUND(G416,3),2)</f>
      </c>
      <c s="36" t="s">
        <v>61</v>
      </c>
      <c>
        <f>(M416*21)/100</f>
      </c>
      <c t="s">
        <v>28</v>
      </c>
    </row>
    <row r="417" spans="1:5" ht="12.75">
      <c r="A417" s="35" t="s">
        <v>56</v>
      </c>
      <c r="E417" s="39" t="s">
        <v>4118</v>
      </c>
    </row>
    <row r="418" spans="1:5" ht="12.75">
      <c r="A418" s="35" t="s">
        <v>57</v>
      </c>
      <c r="E418" s="40" t="s">
        <v>5</v>
      </c>
    </row>
    <row r="419" spans="1:5" ht="12.75">
      <c r="A419" t="s">
        <v>58</v>
      </c>
      <c r="E419" s="39" t="s">
        <v>5</v>
      </c>
    </row>
    <row r="420" spans="1:16" ht="12.75">
      <c r="A420" t="s">
        <v>50</v>
      </c>
      <c s="34" t="s">
        <v>779</v>
      </c>
      <c s="34" t="s">
        <v>4119</v>
      </c>
      <c s="35" t="s">
        <v>5</v>
      </c>
      <c s="6" t="s">
        <v>4100</v>
      </c>
      <c s="36" t="s">
        <v>54</v>
      </c>
      <c s="37">
        <v>7</v>
      </c>
      <c s="36">
        <v>0</v>
      </c>
      <c s="36">
        <f>ROUND(G420*H420,6)</f>
      </c>
      <c r="L420" s="38">
        <v>0</v>
      </c>
      <c s="32">
        <f>ROUND(ROUND(L420,2)*ROUND(G420,3),2)</f>
      </c>
      <c s="36" t="s">
        <v>61</v>
      </c>
      <c>
        <f>(M420*21)/100</f>
      </c>
      <c t="s">
        <v>28</v>
      </c>
    </row>
    <row r="421" spans="1:5" ht="12.75">
      <c r="A421" s="35" t="s">
        <v>56</v>
      </c>
      <c r="E421" s="39" t="s">
        <v>4100</v>
      </c>
    </row>
    <row r="422" spans="1:5" ht="12.75">
      <c r="A422" s="35" t="s">
        <v>57</v>
      </c>
      <c r="E422" s="40" t="s">
        <v>5</v>
      </c>
    </row>
    <row r="423" spans="1:5" ht="12.75">
      <c r="A423" t="s">
        <v>58</v>
      </c>
      <c r="E423" s="39" t="s">
        <v>5</v>
      </c>
    </row>
    <row r="424" spans="1:16" ht="12.75">
      <c r="A424" t="s">
        <v>50</v>
      </c>
      <c s="34" t="s">
        <v>782</v>
      </c>
      <c s="34" t="s">
        <v>4120</v>
      </c>
      <c s="35" t="s">
        <v>5</v>
      </c>
      <c s="6" t="s">
        <v>4102</v>
      </c>
      <c s="36" t="s">
        <v>54</v>
      </c>
      <c s="37">
        <v>37</v>
      </c>
      <c s="36">
        <v>0</v>
      </c>
      <c s="36">
        <f>ROUND(G424*H424,6)</f>
      </c>
      <c r="L424" s="38">
        <v>0</v>
      </c>
      <c s="32">
        <f>ROUND(ROUND(L424,2)*ROUND(G424,3),2)</f>
      </c>
      <c s="36" t="s">
        <v>61</v>
      </c>
      <c>
        <f>(M424*21)/100</f>
      </c>
      <c t="s">
        <v>28</v>
      </c>
    </row>
    <row r="425" spans="1:5" ht="12.75">
      <c r="A425" s="35" t="s">
        <v>56</v>
      </c>
      <c r="E425" s="39" t="s">
        <v>4102</v>
      </c>
    </row>
    <row r="426" spans="1:5" ht="12.75">
      <c r="A426" s="35" t="s">
        <v>57</v>
      </c>
      <c r="E426" s="40" t="s">
        <v>5</v>
      </c>
    </row>
    <row r="427" spans="1:5" ht="12.75">
      <c r="A427" t="s">
        <v>58</v>
      </c>
      <c r="E427" s="39" t="s">
        <v>5</v>
      </c>
    </row>
    <row r="428" spans="1:16" ht="12.75">
      <c r="A428" t="s">
        <v>50</v>
      </c>
      <c s="34" t="s">
        <v>786</v>
      </c>
      <c s="34" t="s">
        <v>4121</v>
      </c>
      <c s="35" t="s">
        <v>5</v>
      </c>
      <c s="6" t="s">
        <v>4104</v>
      </c>
      <c s="36" t="s">
        <v>54</v>
      </c>
      <c s="37">
        <v>6</v>
      </c>
      <c s="36">
        <v>0</v>
      </c>
      <c s="36">
        <f>ROUND(G428*H428,6)</f>
      </c>
      <c r="L428" s="38">
        <v>0</v>
      </c>
      <c s="32">
        <f>ROUND(ROUND(L428,2)*ROUND(G428,3),2)</f>
      </c>
      <c s="36" t="s">
        <v>61</v>
      </c>
      <c>
        <f>(M428*21)/100</f>
      </c>
      <c t="s">
        <v>28</v>
      </c>
    </row>
    <row r="429" spans="1:5" ht="12.75">
      <c r="A429" s="35" t="s">
        <v>56</v>
      </c>
      <c r="E429" s="39" t="s">
        <v>4104</v>
      </c>
    </row>
    <row r="430" spans="1:5" ht="12.75">
      <c r="A430" s="35" t="s">
        <v>57</v>
      </c>
      <c r="E430" s="40" t="s">
        <v>5</v>
      </c>
    </row>
    <row r="431" spans="1:5" ht="12.75">
      <c r="A431" t="s">
        <v>58</v>
      </c>
      <c r="E431" s="39" t="s">
        <v>5</v>
      </c>
    </row>
    <row r="432" spans="1:16" ht="12.75">
      <c r="A432" t="s">
        <v>50</v>
      </c>
      <c s="34" t="s">
        <v>790</v>
      </c>
      <c s="34" t="s">
        <v>4122</v>
      </c>
      <c s="35" t="s">
        <v>5</v>
      </c>
      <c s="6" t="s">
        <v>4123</v>
      </c>
      <c s="36" t="s">
        <v>54</v>
      </c>
      <c s="37">
        <v>12</v>
      </c>
      <c s="36">
        <v>0</v>
      </c>
      <c s="36">
        <f>ROUND(G432*H432,6)</f>
      </c>
      <c r="L432" s="38">
        <v>0</v>
      </c>
      <c s="32">
        <f>ROUND(ROUND(L432,2)*ROUND(G432,3),2)</f>
      </c>
      <c s="36" t="s">
        <v>61</v>
      </c>
      <c>
        <f>(M432*21)/100</f>
      </c>
      <c t="s">
        <v>28</v>
      </c>
    </row>
    <row r="433" spans="1:5" ht="12.75">
      <c r="A433" s="35" t="s">
        <v>56</v>
      </c>
      <c r="E433" s="39" t="s">
        <v>4123</v>
      </c>
    </row>
    <row r="434" spans="1:5" ht="12.75">
      <c r="A434" s="35" t="s">
        <v>57</v>
      </c>
      <c r="E434" s="40" t="s">
        <v>5</v>
      </c>
    </row>
    <row r="435" spans="1:5" ht="12.75">
      <c r="A435" t="s">
        <v>58</v>
      </c>
      <c r="E435" s="39" t="s">
        <v>5</v>
      </c>
    </row>
    <row r="436" spans="1:16" ht="12.75">
      <c r="A436" t="s">
        <v>50</v>
      </c>
      <c s="34" t="s">
        <v>794</v>
      </c>
      <c s="34" t="s">
        <v>4124</v>
      </c>
      <c s="35" t="s">
        <v>5</v>
      </c>
      <c s="6" t="s">
        <v>4125</v>
      </c>
      <c s="36" t="s">
        <v>54</v>
      </c>
      <c s="37">
        <v>6</v>
      </c>
      <c s="36">
        <v>0</v>
      </c>
      <c s="36">
        <f>ROUND(G436*H436,6)</f>
      </c>
      <c r="L436" s="38">
        <v>0</v>
      </c>
      <c s="32">
        <f>ROUND(ROUND(L436,2)*ROUND(G436,3),2)</f>
      </c>
      <c s="36" t="s">
        <v>61</v>
      </c>
      <c>
        <f>(M436*21)/100</f>
      </c>
      <c t="s">
        <v>28</v>
      </c>
    </row>
    <row r="437" spans="1:5" ht="12.75">
      <c r="A437" s="35" t="s">
        <v>56</v>
      </c>
      <c r="E437" s="39" t="s">
        <v>4125</v>
      </c>
    </row>
    <row r="438" spans="1:5" ht="12.75">
      <c r="A438" s="35" t="s">
        <v>57</v>
      </c>
      <c r="E438" s="40" t="s">
        <v>5</v>
      </c>
    </row>
    <row r="439" spans="1:5" ht="12.75">
      <c r="A439" t="s">
        <v>58</v>
      </c>
      <c r="E439" s="39" t="s">
        <v>5</v>
      </c>
    </row>
    <row r="440" spans="1:13" ht="12.75">
      <c r="A440" t="s">
        <v>47</v>
      </c>
      <c r="C440" s="31" t="s">
        <v>4126</v>
      </c>
      <c r="E440" s="33" t="s">
        <v>4127</v>
      </c>
      <c r="J440" s="32">
        <f>0</f>
      </c>
      <c s="32">
        <f>0</f>
      </c>
      <c s="32">
        <f>0+L441+L445+L449+L453+L457+L461+L465+L469+L473</f>
      </c>
      <c s="32">
        <f>0+M441+M445+M449+M453+M457+M461+M465+M469+M473</f>
      </c>
    </row>
    <row r="441" spans="1:16" ht="12.75">
      <c r="A441" t="s">
        <v>50</v>
      </c>
      <c s="34" t="s">
        <v>799</v>
      </c>
      <c s="34" t="s">
        <v>4128</v>
      </c>
      <c s="35" t="s">
        <v>5</v>
      </c>
      <c s="6" t="s">
        <v>4129</v>
      </c>
      <c s="36" t="s">
        <v>71</v>
      </c>
      <c s="37">
        <v>80</v>
      </c>
      <c s="36">
        <v>0</v>
      </c>
      <c s="36">
        <f>ROUND(G441*H441,6)</f>
      </c>
      <c r="L441" s="38">
        <v>0</v>
      </c>
      <c s="32">
        <f>ROUND(ROUND(L441,2)*ROUND(G441,3),2)</f>
      </c>
      <c s="36" t="s">
        <v>61</v>
      </c>
      <c>
        <f>(M441*21)/100</f>
      </c>
      <c t="s">
        <v>28</v>
      </c>
    </row>
    <row r="442" spans="1:5" ht="12.75">
      <c r="A442" s="35" t="s">
        <v>56</v>
      </c>
      <c r="E442" s="39" t="s">
        <v>4129</v>
      </c>
    </row>
    <row r="443" spans="1:5" ht="12.75">
      <c r="A443" s="35" t="s">
        <v>57</v>
      </c>
      <c r="E443" s="40" t="s">
        <v>5</v>
      </c>
    </row>
    <row r="444" spans="1:5" ht="12.75">
      <c r="A444" t="s">
        <v>58</v>
      </c>
      <c r="E444" s="39" t="s">
        <v>5</v>
      </c>
    </row>
    <row r="445" spans="1:16" ht="12.75">
      <c r="A445" t="s">
        <v>50</v>
      </c>
      <c s="34" t="s">
        <v>803</v>
      </c>
      <c s="34" t="s">
        <v>4130</v>
      </c>
      <c s="35" t="s">
        <v>5</v>
      </c>
      <c s="6" t="s">
        <v>4131</v>
      </c>
      <c s="36" t="s">
        <v>71</v>
      </c>
      <c s="37">
        <v>30</v>
      </c>
      <c s="36">
        <v>0</v>
      </c>
      <c s="36">
        <f>ROUND(G445*H445,6)</f>
      </c>
      <c r="L445" s="38">
        <v>0</v>
      </c>
      <c s="32">
        <f>ROUND(ROUND(L445,2)*ROUND(G445,3),2)</f>
      </c>
      <c s="36" t="s">
        <v>61</v>
      </c>
      <c>
        <f>(M445*21)/100</f>
      </c>
      <c t="s">
        <v>28</v>
      </c>
    </row>
    <row r="446" spans="1:5" ht="12.75">
      <c r="A446" s="35" t="s">
        <v>56</v>
      </c>
      <c r="E446" s="39" t="s">
        <v>4131</v>
      </c>
    </row>
    <row r="447" spans="1:5" ht="12.75">
      <c r="A447" s="35" t="s">
        <v>57</v>
      </c>
      <c r="E447" s="40" t="s">
        <v>5</v>
      </c>
    </row>
    <row r="448" spans="1:5" ht="12.75">
      <c r="A448" t="s">
        <v>58</v>
      </c>
      <c r="E448" s="39" t="s">
        <v>5</v>
      </c>
    </row>
    <row r="449" spans="1:16" ht="12.75">
      <c r="A449" t="s">
        <v>50</v>
      </c>
      <c s="34" t="s">
        <v>808</v>
      </c>
      <c s="34" t="s">
        <v>4132</v>
      </c>
      <c s="35" t="s">
        <v>5</v>
      </c>
      <c s="6" t="s">
        <v>4133</v>
      </c>
      <c s="36" t="s">
        <v>71</v>
      </c>
      <c s="37">
        <v>5</v>
      </c>
      <c s="36">
        <v>0</v>
      </c>
      <c s="36">
        <f>ROUND(G449*H449,6)</f>
      </c>
      <c r="L449" s="38">
        <v>0</v>
      </c>
      <c s="32">
        <f>ROUND(ROUND(L449,2)*ROUND(G449,3),2)</f>
      </c>
      <c s="36" t="s">
        <v>61</v>
      </c>
      <c>
        <f>(M449*21)/100</f>
      </c>
      <c t="s">
        <v>28</v>
      </c>
    </row>
    <row r="450" spans="1:5" ht="12.75">
      <c r="A450" s="35" t="s">
        <v>56</v>
      </c>
      <c r="E450" s="39" t="s">
        <v>4133</v>
      </c>
    </row>
    <row r="451" spans="1:5" ht="12.75">
      <c r="A451" s="35" t="s">
        <v>57</v>
      </c>
      <c r="E451" s="40" t="s">
        <v>5</v>
      </c>
    </row>
    <row r="452" spans="1:5" ht="12.75">
      <c r="A452" t="s">
        <v>58</v>
      </c>
      <c r="E452" s="39" t="s">
        <v>5</v>
      </c>
    </row>
    <row r="453" spans="1:16" ht="12.75">
      <c r="A453" t="s">
        <v>50</v>
      </c>
      <c s="34" t="s">
        <v>812</v>
      </c>
      <c s="34" t="s">
        <v>4134</v>
      </c>
      <c s="35" t="s">
        <v>5</v>
      </c>
      <c s="6" t="s">
        <v>4135</v>
      </c>
      <c s="36" t="s">
        <v>71</v>
      </c>
      <c s="37">
        <v>30</v>
      </c>
      <c s="36">
        <v>0</v>
      </c>
      <c s="36">
        <f>ROUND(G453*H453,6)</f>
      </c>
      <c r="L453" s="38">
        <v>0</v>
      </c>
      <c s="32">
        <f>ROUND(ROUND(L453,2)*ROUND(G453,3),2)</f>
      </c>
      <c s="36" t="s">
        <v>61</v>
      </c>
      <c>
        <f>(M453*21)/100</f>
      </c>
      <c t="s">
        <v>28</v>
      </c>
    </row>
    <row r="454" spans="1:5" ht="12.75">
      <c r="A454" s="35" t="s">
        <v>56</v>
      </c>
      <c r="E454" s="39" t="s">
        <v>4135</v>
      </c>
    </row>
    <row r="455" spans="1:5" ht="12.75">
      <c r="A455" s="35" t="s">
        <v>57</v>
      </c>
      <c r="E455" s="40" t="s">
        <v>5</v>
      </c>
    </row>
    <row r="456" spans="1:5" ht="12.75">
      <c r="A456" t="s">
        <v>58</v>
      </c>
      <c r="E456" s="39" t="s">
        <v>5</v>
      </c>
    </row>
    <row r="457" spans="1:16" ht="12.75">
      <c r="A457" t="s">
        <v>50</v>
      </c>
      <c s="34" t="s">
        <v>816</v>
      </c>
      <c s="34" t="s">
        <v>4136</v>
      </c>
      <c s="35" t="s">
        <v>5</v>
      </c>
      <c s="6" t="s">
        <v>4137</v>
      </c>
      <c s="36" t="s">
        <v>71</v>
      </c>
      <c s="37">
        <v>50</v>
      </c>
      <c s="36">
        <v>0</v>
      </c>
      <c s="36">
        <f>ROUND(G457*H457,6)</f>
      </c>
      <c r="L457" s="38">
        <v>0</v>
      </c>
      <c s="32">
        <f>ROUND(ROUND(L457,2)*ROUND(G457,3),2)</f>
      </c>
      <c s="36" t="s">
        <v>61</v>
      </c>
      <c>
        <f>(M457*21)/100</f>
      </c>
      <c t="s">
        <v>28</v>
      </c>
    </row>
    <row r="458" spans="1:5" ht="12.75">
      <c r="A458" s="35" t="s">
        <v>56</v>
      </c>
      <c r="E458" s="39" t="s">
        <v>4137</v>
      </c>
    </row>
    <row r="459" spans="1:5" ht="12.75">
      <c r="A459" s="35" t="s">
        <v>57</v>
      </c>
      <c r="E459" s="40" t="s">
        <v>5</v>
      </c>
    </row>
    <row r="460" spans="1:5" ht="12.75">
      <c r="A460" t="s">
        <v>58</v>
      </c>
      <c r="E460" s="39" t="s">
        <v>5</v>
      </c>
    </row>
    <row r="461" spans="1:16" ht="12.75">
      <c r="A461" t="s">
        <v>50</v>
      </c>
      <c s="34" t="s">
        <v>820</v>
      </c>
      <c s="34" t="s">
        <v>4138</v>
      </c>
      <c s="35" t="s">
        <v>5</v>
      </c>
      <c s="6" t="s">
        <v>4139</v>
      </c>
      <c s="36" t="s">
        <v>71</v>
      </c>
      <c s="37">
        <v>10</v>
      </c>
      <c s="36">
        <v>0</v>
      </c>
      <c s="36">
        <f>ROUND(G461*H461,6)</f>
      </c>
      <c r="L461" s="38">
        <v>0</v>
      </c>
      <c s="32">
        <f>ROUND(ROUND(L461,2)*ROUND(G461,3),2)</f>
      </c>
      <c s="36" t="s">
        <v>61</v>
      </c>
      <c>
        <f>(M461*21)/100</f>
      </c>
      <c t="s">
        <v>28</v>
      </c>
    </row>
    <row r="462" spans="1:5" ht="12.75">
      <c r="A462" s="35" t="s">
        <v>56</v>
      </c>
      <c r="E462" s="39" t="s">
        <v>4139</v>
      </c>
    </row>
    <row r="463" spans="1:5" ht="12.75">
      <c r="A463" s="35" t="s">
        <v>57</v>
      </c>
      <c r="E463" s="40" t="s">
        <v>5</v>
      </c>
    </row>
    <row r="464" spans="1:5" ht="12.75">
      <c r="A464" t="s">
        <v>58</v>
      </c>
      <c r="E464" s="39" t="s">
        <v>5</v>
      </c>
    </row>
    <row r="465" spans="1:16" ht="12.75">
      <c r="A465" t="s">
        <v>50</v>
      </c>
      <c s="34" t="s">
        <v>824</v>
      </c>
      <c s="34" t="s">
        <v>4140</v>
      </c>
      <c s="35" t="s">
        <v>5</v>
      </c>
      <c s="6" t="s">
        <v>4141</v>
      </c>
      <c s="36" t="s">
        <v>71</v>
      </c>
      <c s="37">
        <v>20</v>
      </c>
      <c s="36">
        <v>0</v>
      </c>
      <c s="36">
        <f>ROUND(G465*H465,6)</f>
      </c>
      <c r="L465" s="38">
        <v>0</v>
      </c>
      <c s="32">
        <f>ROUND(ROUND(L465,2)*ROUND(G465,3),2)</f>
      </c>
      <c s="36" t="s">
        <v>61</v>
      </c>
      <c>
        <f>(M465*21)/100</f>
      </c>
      <c t="s">
        <v>28</v>
      </c>
    </row>
    <row r="466" spans="1:5" ht="12.75">
      <c r="A466" s="35" t="s">
        <v>56</v>
      </c>
      <c r="E466" s="39" t="s">
        <v>4141</v>
      </c>
    </row>
    <row r="467" spans="1:5" ht="12.75">
      <c r="A467" s="35" t="s">
        <v>57</v>
      </c>
      <c r="E467" s="40" t="s">
        <v>5</v>
      </c>
    </row>
    <row r="468" spans="1:5" ht="12.75">
      <c r="A468" t="s">
        <v>58</v>
      </c>
      <c r="E468" s="39" t="s">
        <v>5</v>
      </c>
    </row>
    <row r="469" spans="1:16" ht="12.75">
      <c r="A469" t="s">
        <v>50</v>
      </c>
      <c s="34" t="s">
        <v>828</v>
      </c>
      <c s="34" t="s">
        <v>4142</v>
      </c>
      <c s="35" t="s">
        <v>5</v>
      </c>
      <c s="6" t="s">
        <v>4143</v>
      </c>
      <c s="36" t="s">
        <v>71</v>
      </c>
      <c s="37">
        <v>10</v>
      </c>
      <c s="36">
        <v>0</v>
      </c>
      <c s="36">
        <f>ROUND(G469*H469,6)</f>
      </c>
      <c r="L469" s="38">
        <v>0</v>
      </c>
      <c s="32">
        <f>ROUND(ROUND(L469,2)*ROUND(G469,3),2)</f>
      </c>
      <c s="36" t="s">
        <v>61</v>
      </c>
      <c>
        <f>(M469*21)/100</f>
      </c>
      <c t="s">
        <v>28</v>
      </c>
    </row>
    <row r="470" spans="1:5" ht="12.75">
      <c r="A470" s="35" t="s">
        <v>56</v>
      </c>
      <c r="E470" s="39" t="s">
        <v>4143</v>
      </c>
    </row>
    <row r="471" spans="1:5" ht="12.75">
      <c r="A471" s="35" t="s">
        <v>57</v>
      </c>
      <c r="E471" s="40" t="s">
        <v>5</v>
      </c>
    </row>
    <row r="472" spans="1:5" ht="12.75">
      <c r="A472" t="s">
        <v>58</v>
      </c>
      <c r="E472" s="39" t="s">
        <v>5</v>
      </c>
    </row>
    <row r="473" spans="1:16" ht="12.75">
      <c r="A473" t="s">
        <v>50</v>
      </c>
      <c s="34" t="s">
        <v>832</v>
      </c>
      <c s="34" t="s">
        <v>4144</v>
      </c>
      <c s="35" t="s">
        <v>5</v>
      </c>
      <c s="6" t="s">
        <v>4145</v>
      </c>
      <c s="36" t="s">
        <v>437</v>
      </c>
      <c s="37">
        <v>1</v>
      </c>
      <c s="36">
        <v>0</v>
      </c>
      <c s="36">
        <f>ROUND(G473*H473,6)</f>
      </c>
      <c r="L473" s="38">
        <v>0</v>
      </c>
      <c s="32">
        <f>ROUND(ROUND(L473,2)*ROUND(G473,3),2)</f>
      </c>
      <c s="36" t="s">
        <v>61</v>
      </c>
      <c>
        <f>(M473*21)/100</f>
      </c>
      <c t="s">
        <v>28</v>
      </c>
    </row>
    <row r="474" spans="1:5" ht="12.75">
      <c r="A474" s="35" t="s">
        <v>56</v>
      </c>
      <c r="E474" s="39" t="s">
        <v>4145</v>
      </c>
    </row>
    <row r="475" spans="1:5" ht="12.75">
      <c r="A475" s="35" t="s">
        <v>57</v>
      </c>
      <c r="E475" s="40" t="s">
        <v>5</v>
      </c>
    </row>
    <row r="476" spans="1:5" ht="12.75">
      <c r="A476" t="s">
        <v>58</v>
      </c>
      <c r="E476" s="39" t="s">
        <v>5</v>
      </c>
    </row>
    <row r="477" spans="1:13" ht="12.75">
      <c r="A477" t="s">
        <v>47</v>
      </c>
      <c r="C477" s="31" t="s">
        <v>4146</v>
      </c>
      <c r="E477" s="33" t="s">
        <v>4147</v>
      </c>
      <c r="J477" s="32">
        <f>0</f>
      </c>
      <c s="32">
        <f>0</f>
      </c>
      <c s="32">
        <f>0+L478+L482+L486+L490</f>
      </c>
      <c s="32">
        <f>0+M478+M482+M486+M490</f>
      </c>
    </row>
    <row r="478" spans="1:16" ht="25.5">
      <c r="A478" t="s">
        <v>50</v>
      </c>
      <c s="34" t="s">
        <v>836</v>
      </c>
      <c s="34" t="s">
        <v>4148</v>
      </c>
      <c s="35" t="s">
        <v>5</v>
      </c>
      <c s="6" t="s">
        <v>4149</v>
      </c>
      <c s="36" t="s">
        <v>1095</v>
      </c>
      <c s="37">
        <v>19894.522</v>
      </c>
      <c s="36">
        <v>0</v>
      </c>
      <c s="36">
        <f>ROUND(G478*H478,6)</f>
      </c>
      <c r="L478" s="38">
        <v>0</v>
      </c>
      <c s="32">
        <f>ROUND(ROUND(L478,2)*ROUND(G478,3),2)</f>
      </c>
      <c s="36" t="s">
        <v>447</v>
      </c>
      <c>
        <f>(M478*21)/100</f>
      </c>
      <c t="s">
        <v>28</v>
      </c>
    </row>
    <row r="479" spans="1:5" ht="25.5">
      <c r="A479" s="35" t="s">
        <v>56</v>
      </c>
      <c r="E479" s="39" t="s">
        <v>4149</v>
      </c>
    </row>
    <row r="480" spans="1:5" ht="12.75">
      <c r="A480" s="35" t="s">
        <v>57</v>
      </c>
      <c r="E480" s="40" t="s">
        <v>5</v>
      </c>
    </row>
    <row r="481" spans="1:5" ht="12.75">
      <c r="A481" t="s">
        <v>58</v>
      </c>
      <c r="E481" s="39" t="s">
        <v>5</v>
      </c>
    </row>
    <row r="482" spans="1:16" ht="12.75">
      <c r="A482" t="s">
        <v>50</v>
      </c>
      <c s="34" t="s">
        <v>840</v>
      </c>
      <c s="34" t="s">
        <v>4150</v>
      </c>
      <c s="35" t="s">
        <v>5</v>
      </c>
      <c s="6" t="s">
        <v>4151</v>
      </c>
      <c s="36" t="s">
        <v>71</v>
      </c>
      <c s="37">
        <v>3</v>
      </c>
      <c s="36">
        <v>0</v>
      </c>
      <c s="36">
        <f>ROUND(G482*H482,6)</f>
      </c>
      <c r="L482" s="38">
        <v>0</v>
      </c>
      <c s="32">
        <f>ROUND(ROUND(L482,2)*ROUND(G482,3),2)</f>
      </c>
      <c s="36" t="s">
        <v>61</v>
      </c>
      <c>
        <f>(M482*21)/100</f>
      </c>
      <c t="s">
        <v>28</v>
      </c>
    </row>
    <row r="483" spans="1:5" ht="12.75">
      <c r="A483" s="35" t="s">
        <v>56</v>
      </c>
      <c r="E483" s="39" t="s">
        <v>4151</v>
      </c>
    </row>
    <row r="484" spans="1:5" ht="12.75">
      <c r="A484" s="35" t="s">
        <v>57</v>
      </c>
      <c r="E484" s="40" t="s">
        <v>5</v>
      </c>
    </row>
    <row r="485" spans="1:5" ht="12.75">
      <c r="A485" t="s">
        <v>58</v>
      </c>
      <c r="E485" s="39" t="s">
        <v>5</v>
      </c>
    </row>
    <row r="486" spans="1:16" ht="12.75">
      <c r="A486" t="s">
        <v>50</v>
      </c>
      <c s="34" t="s">
        <v>844</v>
      </c>
      <c s="34" t="s">
        <v>4152</v>
      </c>
      <c s="35" t="s">
        <v>5</v>
      </c>
      <c s="6" t="s">
        <v>4153</v>
      </c>
      <c s="36" t="s">
        <v>71</v>
      </c>
      <c s="37">
        <v>18</v>
      </c>
      <c s="36">
        <v>0</v>
      </c>
      <c s="36">
        <f>ROUND(G486*H486,6)</f>
      </c>
      <c r="L486" s="38">
        <v>0</v>
      </c>
      <c s="32">
        <f>ROUND(ROUND(L486,2)*ROUND(G486,3),2)</f>
      </c>
      <c s="36" t="s">
        <v>61</v>
      </c>
      <c>
        <f>(M486*21)/100</f>
      </c>
      <c t="s">
        <v>28</v>
      </c>
    </row>
    <row r="487" spans="1:5" ht="12.75">
      <c r="A487" s="35" t="s">
        <v>56</v>
      </c>
      <c r="E487" s="39" t="s">
        <v>4153</v>
      </c>
    </row>
    <row r="488" spans="1:5" ht="12.75">
      <c r="A488" s="35" t="s">
        <v>57</v>
      </c>
      <c r="E488" s="40" t="s">
        <v>5</v>
      </c>
    </row>
    <row r="489" spans="1:5" ht="12.75">
      <c r="A489" t="s">
        <v>58</v>
      </c>
      <c r="E489" s="39" t="s">
        <v>5</v>
      </c>
    </row>
    <row r="490" spans="1:16" ht="12.75">
      <c r="A490" t="s">
        <v>50</v>
      </c>
      <c s="34" t="s">
        <v>849</v>
      </c>
      <c s="34" t="s">
        <v>4154</v>
      </c>
      <c s="35" t="s">
        <v>5</v>
      </c>
      <c s="6" t="s">
        <v>4155</v>
      </c>
      <c s="36" t="s">
        <v>437</v>
      </c>
      <c s="37">
        <v>1</v>
      </c>
      <c s="36">
        <v>0</v>
      </c>
      <c s="36">
        <f>ROUND(G490*H490,6)</f>
      </c>
      <c r="L490" s="38">
        <v>0</v>
      </c>
      <c s="32">
        <f>ROUND(ROUND(L490,2)*ROUND(G490,3),2)</f>
      </c>
      <c s="36" t="s">
        <v>61</v>
      </c>
      <c>
        <f>(M490*21)/100</f>
      </c>
      <c t="s">
        <v>28</v>
      </c>
    </row>
    <row r="491" spans="1:5" ht="12.75">
      <c r="A491" s="35" t="s">
        <v>56</v>
      </c>
      <c r="E491" s="39" t="s">
        <v>4155</v>
      </c>
    </row>
    <row r="492" spans="1:5" ht="12.75">
      <c r="A492" s="35" t="s">
        <v>57</v>
      </c>
      <c r="E492" s="40" t="s">
        <v>5</v>
      </c>
    </row>
    <row r="493" spans="1:5" ht="12.75">
      <c r="A493" t="s">
        <v>58</v>
      </c>
      <c r="E493" s="39" t="s">
        <v>5</v>
      </c>
    </row>
    <row r="494" spans="1:13" ht="12.75">
      <c r="A494" t="s">
        <v>47</v>
      </c>
      <c r="C494" s="31" t="s">
        <v>4156</v>
      </c>
      <c r="E494" s="33" t="s">
        <v>4157</v>
      </c>
      <c r="J494" s="32">
        <f>0</f>
      </c>
      <c s="32">
        <f>0</f>
      </c>
      <c s="32">
        <f>0+L495+L499+L503+L507+L511+L515+L519+L523+L527+L531+L535+L539+L543+L547+L551+L555</f>
      </c>
      <c s="32">
        <f>0+M495+M499+M503+M507+M511+M515+M519+M523+M527+M531+M535+M539+M543+M547+M551+M555</f>
      </c>
    </row>
    <row r="495" spans="1:16" ht="12.75">
      <c r="A495" t="s">
        <v>50</v>
      </c>
      <c s="34" t="s">
        <v>853</v>
      </c>
      <c s="34" t="s">
        <v>4158</v>
      </c>
      <c s="35" t="s">
        <v>5</v>
      </c>
      <c s="6" t="s">
        <v>4159</v>
      </c>
      <c s="36" t="s">
        <v>54</v>
      </c>
      <c s="37">
        <v>1</v>
      </c>
      <c s="36">
        <v>0</v>
      </c>
      <c s="36">
        <f>ROUND(G495*H495,6)</f>
      </c>
      <c r="L495" s="38">
        <v>0</v>
      </c>
      <c s="32">
        <f>ROUND(ROUND(L495,2)*ROUND(G495,3),2)</f>
      </c>
      <c s="36" t="s">
        <v>61</v>
      </c>
      <c>
        <f>(M495*21)/100</f>
      </c>
      <c t="s">
        <v>28</v>
      </c>
    </row>
    <row r="496" spans="1:5" ht="12.75">
      <c r="A496" s="35" t="s">
        <v>56</v>
      </c>
      <c r="E496" s="39" t="s">
        <v>4159</v>
      </c>
    </row>
    <row r="497" spans="1:5" ht="12.75">
      <c r="A497" s="35" t="s">
        <v>57</v>
      </c>
      <c r="E497" s="40" t="s">
        <v>5</v>
      </c>
    </row>
    <row r="498" spans="1:5" ht="12.75">
      <c r="A498" t="s">
        <v>58</v>
      </c>
      <c r="E498" s="39" t="s">
        <v>5</v>
      </c>
    </row>
    <row r="499" spans="1:16" ht="12.75">
      <c r="A499" t="s">
        <v>50</v>
      </c>
      <c s="34" t="s">
        <v>857</v>
      </c>
      <c s="34" t="s">
        <v>4160</v>
      </c>
      <c s="35" t="s">
        <v>5</v>
      </c>
      <c s="6" t="s">
        <v>4161</v>
      </c>
      <c s="36" t="s">
        <v>54</v>
      </c>
      <c s="37">
        <v>1</v>
      </c>
      <c s="36">
        <v>0</v>
      </c>
      <c s="36">
        <f>ROUND(G499*H499,6)</f>
      </c>
      <c r="L499" s="38">
        <v>0</v>
      </c>
      <c s="32">
        <f>ROUND(ROUND(L499,2)*ROUND(G499,3),2)</f>
      </c>
      <c s="36" t="s">
        <v>61</v>
      </c>
      <c>
        <f>(M499*21)/100</f>
      </c>
      <c t="s">
        <v>28</v>
      </c>
    </row>
    <row r="500" spans="1:5" ht="12.75">
      <c r="A500" s="35" t="s">
        <v>56</v>
      </c>
      <c r="E500" s="39" t="s">
        <v>4161</v>
      </c>
    </row>
    <row r="501" spans="1:5" ht="12.75">
      <c r="A501" s="35" t="s">
        <v>57</v>
      </c>
      <c r="E501" s="40" t="s">
        <v>5</v>
      </c>
    </row>
    <row r="502" spans="1:5" ht="12.75">
      <c r="A502" t="s">
        <v>58</v>
      </c>
      <c r="E502" s="39" t="s">
        <v>5</v>
      </c>
    </row>
    <row r="503" spans="1:16" ht="12.75">
      <c r="A503" t="s">
        <v>50</v>
      </c>
      <c s="34" t="s">
        <v>860</v>
      </c>
      <c s="34" t="s">
        <v>4162</v>
      </c>
      <c s="35" t="s">
        <v>5</v>
      </c>
      <c s="6" t="s">
        <v>4163</v>
      </c>
      <c s="36" t="s">
        <v>54</v>
      </c>
      <c s="37">
        <v>1</v>
      </c>
      <c s="36">
        <v>0</v>
      </c>
      <c s="36">
        <f>ROUND(G503*H503,6)</f>
      </c>
      <c r="L503" s="38">
        <v>0</v>
      </c>
      <c s="32">
        <f>ROUND(ROUND(L503,2)*ROUND(G503,3),2)</f>
      </c>
      <c s="36" t="s">
        <v>61</v>
      </c>
      <c>
        <f>(M503*21)/100</f>
      </c>
      <c t="s">
        <v>28</v>
      </c>
    </row>
    <row r="504" spans="1:5" ht="12.75">
      <c r="A504" s="35" t="s">
        <v>56</v>
      </c>
      <c r="E504" s="39" t="s">
        <v>4163</v>
      </c>
    </row>
    <row r="505" spans="1:5" ht="12.75">
      <c r="A505" s="35" t="s">
        <v>57</v>
      </c>
      <c r="E505" s="40" t="s">
        <v>5</v>
      </c>
    </row>
    <row r="506" spans="1:5" ht="12.75">
      <c r="A506" t="s">
        <v>58</v>
      </c>
      <c r="E506" s="39" t="s">
        <v>5</v>
      </c>
    </row>
    <row r="507" spans="1:16" ht="25.5">
      <c r="A507" t="s">
        <v>50</v>
      </c>
      <c s="34" t="s">
        <v>863</v>
      </c>
      <c s="34" t="s">
        <v>4164</v>
      </c>
      <c s="35" t="s">
        <v>5</v>
      </c>
      <c s="6" t="s">
        <v>4165</v>
      </c>
      <c s="36" t="s">
        <v>54</v>
      </c>
      <c s="37">
        <v>2</v>
      </c>
      <c s="36">
        <v>0</v>
      </c>
      <c s="36">
        <f>ROUND(G507*H507,6)</f>
      </c>
      <c r="L507" s="38">
        <v>0</v>
      </c>
      <c s="32">
        <f>ROUND(ROUND(L507,2)*ROUND(G507,3),2)</f>
      </c>
      <c s="36" t="s">
        <v>61</v>
      </c>
      <c>
        <f>(M507*21)/100</f>
      </c>
      <c t="s">
        <v>28</v>
      </c>
    </row>
    <row r="508" spans="1:5" ht="25.5">
      <c r="A508" s="35" t="s">
        <v>56</v>
      </c>
      <c r="E508" s="39" t="s">
        <v>4165</v>
      </c>
    </row>
    <row r="509" spans="1:5" ht="12.75">
      <c r="A509" s="35" t="s">
        <v>57</v>
      </c>
      <c r="E509" s="40" t="s">
        <v>5</v>
      </c>
    </row>
    <row r="510" spans="1:5" ht="12.75">
      <c r="A510" t="s">
        <v>58</v>
      </c>
      <c r="E510" s="39" t="s">
        <v>5</v>
      </c>
    </row>
    <row r="511" spans="1:16" ht="12.75">
      <c r="A511" t="s">
        <v>50</v>
      </c>
      <c s="34" t="s">
        <v>866</v>
      </c>
      <c s="34" t="s">
        <v>4166</v>
      </c>
      <c s="35" t="s">
        <v>5</v>
      </c>
      <c s="6" t="s">
        <v>4167</v>
      </c>
      <c s="36" t="s">
        <v>54</v>
      </c>
      <c s="37">
        <v>1</v>
      </c>
      <c s="36">
        <v>0</v>
      </c>
      <c s="36">
        <f>ROUND(G511*H511,6)</f>
      </c>
      <c r="L511" s="38">
        <v>0</v>
      </c>
      <c s="32">
        <f>ROUND(ROUND(L511,2)*ROUND(G511,3),2)</f>
      </c>
      <c s="36" t="s">
        <v>61</v>
      </c>
      <c>
        <f>(M511*21)/100</f>
      </c>
      <c t="s">
        <v>28</v>
      </c>
    </row>
    <row r="512" spans="1:5" ht="12.75">
      <c r="A512" s="35" t="s">
        <v>56</v>
      </c>
      <c r="E512" s="39" t="s">
        <v>4167</v>
      </c>
    </row>
    <row r="513" spans="1:5" ht="12.75">
      <c r="A513" s="35" t="s">
        <v>57</v>
      </c>
      <c r="E513" s="40" t="s">
        <v>5</v>
      </c>
    </row>
    <row r="514" spans="1:5" ht="12.75">
      <c r="A514" t="s">
        <v>58</v>
      </c>
      <c r="E514" s="39" t="s">
        <v>5</v>
      </c>
    </row>
    <row r="515" spans="1:16" ht="12.75">
      <c r="A515" t="s">
        <v>50</v>
      </c>
      <c s="34" t="s">
        <v>869</v>
      </c>
      <c s="34" t="s">
        <v>3976</v>
      </c>
      <c s="35" t="s">
        <v>5</v>
      </c>
      <c s="6" t="s">
        <v>3977</v>
      </c>
      <c s="36" t="s">
        <v>139</v>
      </c>
      <c s="37">
        <v>7</v>
      </c>
      <c s="36">
        <v>0</v>
      </c>
      <c s="36">
        <f>ROUND(G515*H515,6)</f>
      </c>
      <c r="L515" s="38">
        <v>0</v>
      </c>
      <c s="32">
        <f>ROUND(ROUND(L515,2)*ROUND(G515,3),2)</f>
      </c>
      <c s="36" t="s">
        <v>447</v>
      </c>
      <c>
        <f>(M515*21)/100</f>
      </c>
      <c t="s">
        <v>28</v>
      </c>
    </row>
    <row r="516" spans="1:5" ht="12.75">
      <c r="A516" s="35" t="s">
        <v>56</v>
      </c>
      <c r="E516" s="39" t="s">
        <v>3977</v>
      </c>
    </row>
    <row r="517" spans="1:5" ht="12.75">
      <c r="A517" s="35" t="s">
        <v>57</v>
      </c>
      <c r="E517" s="40" t="s">
        <v>5</v>
      </c>
    </row>
    <row r="518" spans="1:5" ht="12.75">
      <c r="A518" t="s">
        <v>58</v>
      </c>
      <c r="E518" s="39" t="s">
        <v>5</v>
      </c>
    </row>
    <row r="519" spans="1:16" ht="12.75">
      <c r="A519" t="s">
        <v>50</v>
      </c>
      <c s="34" t="s">
        <v>872</v>
      </c>
      <c s="34" t="s">
        <v>4168</v>
      </c>
      <c s="35" t="s">
        <v>5</v>
      </c>
      <c s="6" t="s">
        <v>4169</v>
      </c>
      <c s="36" t="s">
        <v>139</v>
      </c>
      <c s="37">
        <v>1</v>
      </c>
      <c s="36">
        <v>0</v>
      </c>
      <c s="36">
        <f>ROUND(G519*H519,6)</f>
      </c>
      <c r="L519" s="38">
        <v>0</v>
      </c>
      <c s="32">
        <f>ROUND(ROUND(L519,2)*ROUND(G519,3),2)</f>
      </c>
      <c s="36" t="s">
        <v>447</v>
      </c>
      <c>
        <f>(M519*21)/100</f>
      </c>
      <c t="s">
        <v>28</v>
      </c>
    </row>
    <row r="520" spans="1:5" ht="12.75">
      <c r="A520" s="35" t="s">
        <v>56</v>
      </c>
      <c r="E520" s="39" t="s">
        <v>4169</v>
      </c>
    </row>
    <row r="521" spans="1:5" ht="12.75">
      <c r="A521" s="35" t="s">
        <v>57</v>
      </c>
      <c r="E521" s="40" t="s">
        <v>5</v>
      </c>
    </row>
    <row r="522" spans="1:5" ht="12.75">
      <c r="A522" t="s">
        <v>58</v>
      </c>
      <c r="E522" s="39" t="s">
        <v>5</v>
      </c>
    </row>
    <row r="523" spans="1:16" ht="12.75">
      <c r="A523" t="s">
        <v>50</v>
      </c>
      <c s="34" t="s">
        <v>875</v>
      </c>
      <c s="34" t="s">
        <v>4170</v>
      </c>
      <c s="35" t="s">
        <v>5</v>
      </c>
      <c s="6" t="s">
        <v>4159</v>
      </c>
      <c s="36" t="s">
        <v>54</v>
      </c>
      <c s="37">
        <v>1</v>
      </c>
      <c s="36">
        <v>0</v>
      </c>
      <c s="36">
        <f>ROUND(G523*H523,6)</f>
      </c>
      <c r="L523" s="38">
        <v>0</v>
      </c>
      <c s="32">
        <f>ROUND(ROUND(L523,2)*ROUND(G523,3),2)</f>
      </c>
      <c s="36" t="s">
        <v>61</v>
      </c>
      <c>
        <f>(M523*21)/100</f>
      </c>
      <c t="s">
        <v>28</v>
      </c>
    </row>
    <row r="524" spans="1:5" ht="12.75">
      <c r="A524" s="35" t="s">
        <v>56</v>
      </c>
      <c r="E524" s="39" t="s">
        <v>4159</v>
      </c>
    </row>
    <row r="525" spans="1:5" ht="12.75">
      <c r="A525" s="35" t="s">
        <v>57</v>
      </c>
      <c r="E525" s="40" t="s">
        <v>5</v>
      </c>
    </row>
    <row r="526" spans="1:5" ht="12.75">
      <c r="A526" t="s">
        <v>58</v>
      </c>
      <c r="E526" s="39" t="s">
        <v>5</v>
      </c>
    </row>
    <row r="527" spans="1:16" ht="12.75">
      <c r="A527" t="s">
        <v>50</v>
      </c>
      <c s="34" t="s">
        <v>878</v>
      </c>
      <c s="34" t="s">
        <v>4171</v>
      </c>
      <c s="35" t="s">
        <v>5</v>
      </c>
      <c s="6" t="s">
        <v>4161</v>
      </c>
      <c s="36" t="s">
        <v>54</v>
      </c>
      <c s="37">
        <v>1</v>
      </c>
      <c s="36">
        <v>0</v>
      </c>
      <c s="36">
        <f>ROUND(G527*H527,6)</f>
      </c>
      <c r="L527" s="38">
        <v>0</v>
      </c>
      <c s="32">
        <f>ROUND(ROUND(L527,2)*ROUND(G527,3),2)</f>
      </c>
      <c s="36" t="s">
        <v>61</v>
      </c>
      <c>
        <f>(M527*21)/100</f>
      </c>
      <c t="s">
        <v>28</v>
      </c>
    </row>
    <row r="528" spans="1:5" ht="12.75">
      <c r="A528" s="35" t="s">
        <v>56</v>
      </c>
      <c r="E528" s="39" t="s">
        <v>4161</v>
      </c>
    </row>
    <row r="529" spans="1:5" ht="12.75">
      <c r="A529" s="35" t="s">
        <v>57</v>
      </c>
      <c r="E529" s="40" t="s">
        <v>5</v>
      </c>
    </row>
    <row r="530" spans="1:5" ht="12.75">
      <c r="A530" t="s">
        <v>58</v>
      </c>
      <c r="E530" s="39" t="s">
        <v>5</v>
      </c>
    </row>
    <row r="531" spans="1:16" ht="12.75">
      <c r="A531" t="s">
        <v>50</v>
      </c>
      <c s="34" t="s">
        <v>882</v>
      </c>
      <c s="34" t="s">
        <v>4172</v>
      </c>
      <c s="35" t="s">
        <v>5</v>
      </c>
      <c s="6" t="s">
        <v>4163</v>
      </c>
      <c s="36" t="s">
        <v>54</v>
      </c>
      <c s="37">
        <v>1</v>
      </c>
      <c s="36">
        <v>0</v>
      </c>
      <c s="36">
        <f>ROUND(G531*H531,6)</f>
      </c>
      <c r="L531" s="38">
        <v>0</v>
      </c>
      <c s="32">
        <f>ROUND(ROUND(L531,2)*ROUND(G531,3),2)</f>
      </c>
      <c s="36" t="s">
        <v>61</v>
      </c>
      <c>
        <f>(M531*21)/100</f>
      </c>
      <c t="s">
        <v>28</v>
      </c>
    </row>
    <row r="532" spans="1:5" ht="12.75">
      <c r="A532" s="35" t="s">
        <v>56</v>
      </c>
      <c r="E532" s="39" t="s">
        <v>4163</v>
      </c>
    </row>
    <row r="533" spans="1:5" ht="12.75">
      <c r="A533" s="35" t="s">
        <v>57</v>
      </c>
      <c r="E533" s="40" t="s">
        <v>5</v>
      </c>
    </row>
    <row r="534" spans="1:5" ht="12.75">
      <c r="A534" t="s">
        <v>58</v>
      </c>
      <c r="E534" s="39" t="s">
        <v>5</v>
      </c>
    </row>
    <row r="535" spans="1:16" ht="25.5">
      <c r="A535" t="s">
        <v>50</v>
      </c>
      <c s="34" t="s">
        <v>885</v>
      </c>
      <c s="34" t="s">
        <v>4173</v>
      </c>
      <c s="35" t="s">
        <v>5</v>
      </c>
      <c s="6" t="s">
        <v>4165</v>
      </c>
      <c s="36" t="s">
        <v>54</v>
      </c>
      <c s="37">
        <v>2</v>
      </c>
      <c s="36">
        <v>0</v>
      </c>
      <c s="36">
        <f>ROUND(G535*H535,6)</f>
      </c>
      <c r="L535" s="38">
        <v>0</v>
      </c>
      <c s="32">
        <f>ROUND(ROUND(L535,2)*ROUND(G535,3),2)</f>
      </c>
      <c s="36" t="s">
        <v>61</v>
      </c>
      <c>
        <f>(M535*21)/100</f>
      </c>
      <c t="s">
        <v>28</v>
      </c>
    </row>
    <row r="536" spans="1:5" ht="25.5">
      <c r="A536" s="35" t="s">
        <v>56</v>
      </c>
      <c r="E536" s="39" t="s">
        <v>4165</v>
      </c>
    </row>
    <row r="537" spans="1:5" ht="12.75">
      <c r="A537" s="35" t="s">
        <v>57</v>
      </c>
      <c r="E537" s="40" t="s">
        <v>5</v>
      </c>
    </row>
    <row r="538" spans="1:5" ht="12.75">
      <c r="A538" t="s">
        <v>58</v>
      </c>
      <c r="E538" s="39" t="s">
        <v>5</v>
      </c>
    </row>
    <row r="539" spans="1:16" ht="12.75">
      <c r="A539" t="s">
        <v>50</v>
      </c>
      <c s="34" t="s">
        <v>888</v>
      </c>
      <c s="34" t="s">
        <v>4174</v>
      </c>
      <c s="35" t="s">
        <v>5</v>
      </c>
      <c s="6" t="s">
        <v>4167</v>
      </c>
      <c s="36" t="s">
        <v>54</v>
      </c>
      <c s="37">
        <v>1</v>
      </c>
      <c s="36">
        <v>0</v>
      </c>
      <c s="36">
        <f>ROUND(G539*H539,6)</f>
      </c>
      <c r="L539" s="38">
        <v>0</v>
      </c>
      <c s="32">
        <f>ROUND(ROUND(L539,2)*ROUND(G539,3),2)</f>
      </c>
      <c s="36" t="s">
        <v>61</v>
      </c>
      <c>
        <f>(M539*21)/100</f>
      </c>
      <c t="s">
        <v>28</v>
      </c>
    </row>
    <row r="540" spans="1:5" ht="12.75">
      <c r="A540" s="35" t="s">
        <v>56</v>
      </c>
      <c r="E540" s="39" t="s">
        <v>4167</v>
      </c>
    </row>
    <row r="541" spans="1:5" ht="12.75">
      <c r="A541" s="35" t="s">
        <v>57</v>
      </c>
      <c r="E541" s="40" t="s">
        <v>5</v>
      </c>
    </row>
    <row r="542" spans="1:5" ht="12.75">
      <c r="A542" t="s">
        <v>58</v>
      </c>
      <c r="E542" s="39" t="s">
        <v>5</v>
      </c>
    </row>
    <row r="543" spans="1:16" ht="12.75">
      <c r="A543" t="s">
        <v>50</v>
      </c>
      <c s="34" t="s">
        <v>892</v>
      </c>
      <c s="34" t="s">
        <v>4175</v>
      </c>
      <c s="35" t="s">
        <v>5</v>
      </c>
      <c s="6" t="s">
        <v>4176</v>
      </c>
      <c s="36" t="s">
        <v>54</v>
      </c>
      <c s="37">
        <v>7</v>
      </c>
      <c s="36">
        <v>0</v>
      </c>
      <c s="36">
        <f>ROUND(G543*H543,6)</f>
      </c>
      <c r="L543" s="38">
        <v>0</v>
      </c>
      <c s="32">
        <f>ROUND(ROUND(L543,2)*ROUND(G543,3),2)</f>
      </c>
      <c s="36" t="s">
        <v>61</v>
      </c>
      <c>
        <f>(M543*21)/100</f>
      </c>
      <c t="s">
        <v>28</v>
      </c>
    </row>
    <row r="544" spans="1:5" ht="12.75">
      <c r="A544" s="35" t="s">
        <v>56</v>
      </c>
      <c r="E544" s="39" t="s">
        <v>4176</v>
      </c>
    </row>
    <row r="545" spans="1:5" ht="12.75">
      <c r="A545" s="35" t="s">
        <v>57</v>
      </c>
      <c r="E545" s="40" t="s">
        <v>5</v>
      </c>
    </row>
    <row r="546" spans="1:5" ht="12.75">
      <c r="A546" t="s">
        <v>58</v>
      </c>
      <c r="E546" s="39" t="s">
        <v>5</v>
      </c>
    </row>
    <row r="547" spans="1:16" ht="12.75">
      <c r="A547" t="s">
        <v>50</v>
      </c>
      <c s="34" t="s">
        <v>896</v>
      </c>
      <c s="34" t="s">
        <v>4177</v>
      </c>
      <c s="35" t="s">
        <v>5</v>
      </c>
      <c s="6" t="s">
        <v>4178</v>
      </c>
      <c s="36" t="s">
        <v>54</v>
      </c>
      <c s="37">
        <v>1</v>
      </c>
      <c s="36">
        <v>0</v>
      </c>
      <c s="36">
        <f>ROUND(G547*H547,6)</f>
      </c>
      <c r="L547" s="38">
        <v>0</v>
      </c>
      <c s="32">
        <f>ROUND(ROUND(L547,2)*ROUND(G547,3),2)</f>
      </c>
      <c s="36" t="s">
        <v>61</v>
      </c>
      <c>
        <f>(M547*21)/100</f>
      </c>
      <c t="s">
        <v>28</v>
      </c>
    </row>
    <row r="548" spans="1:5" ht="12.75">
      <c r="A548" s="35" t="s">
        <v>56</v>
      </c>
      <c r="E548" s="39" t="s">
        <v>4178</v>
      </c>
    </row>
    <row r="549" spans="1:5" ht="12.75">
      <c r="A549" s="35" t="s">
        <v>57</v>
      </c>
      <c r="E549" s="40" t="s">
        <v>5</v>
      </c>
    </row>
    <row r="550" spans="1:5" ht="12.75">
      <c r="A550" t="s">
        <v>58</v>
      </c>
      <c r="E550" s="39" t="s">
        <v>5</v>
      </c>
    </row>
    <row r="551" spans="1:16" ht="12.75">
      <c r="A551" t="s">
        <v>50</v>
      </c>
      <c s="34" t="s">
        <v>901</v>
      </c>
      <c s="34" t="s">
        <v>4179</v>
      </c>
      <c s="35" t="s">
        <v>5</v>
      </c>
      <c s="6" t="s">
        <v>4180</v>
      </c>
      <c s="36" t="s">
        <v>54</v>
      </c>
      <c s="37">
        <v>14</v>
      </c>
      <c s="36">
        <v>0</v>
      </c>
      <c s="36">
        <f>ROUND(G551*H551,6)</f>
      </c>
      <c r="L551" s="38">
        <v>0</v>
      </c>
      <c s="32">
        <f>ROUND(ROUND(L551,2)*ROUND(G551,3),2)</f>
      </c>
      <c s="36" t="s">
        <v>61</v>
      </c>
      <c>
        <f>(M551*21)/100</f>
      </c>
      <c t="s">
        <v>28</v>
      </c>
    </row>
    <row r="552" spans="1:5" ht="12.75">
      <c r="A552" s="35" t="s">
        <v>56</v>
      </c>
      <c r="E552" s="39" t="s">
        <v>4180</v>
      </c>
    </row>
    <row r="553" spans="1:5" ht="12.75">
      <c r="A553" s="35" t="s">
        <v>57</v>
      </c>
      <c r="E553" s="40" t="s">
        <v>5</v>
      </c>
    </row>
    <row r="554" spans="1:5" ht="12.75">
      <c r="A554" t="s">
        <v>58</v>
      </c>
      <c r="E554" s="39" t="s">
        <v>5</v>
      </c>
    </row>
    <row r="555" spans="1:16" ht="12.75">
      <c r="A555" t="s">
        <v>50</v>
      </c>
      <c s="34" t="s">
        <v>904</v>
      </c>
      <c s="34" t="s">
        <v>4181</v>
      </c>
      <c s="35" t="s">
        <v>5</v>
      </c>
      <c s="6" t="s">
        <v>4182</v>
      </c>
      <c s="36" t="s">
        <v>54</v>
      </c>
      <c s="37">
        <v>3</v>
      </c>
      <c s="36">
        <v>0</v>
      </c>
      <c s="36">
        <f>ROUND(G555*H555,6)</f>
      </c>
      <c r="L555" s="38">
        <v>0</v>
      </c>
      <c s="32">
        <f>ROUND(ROUND(L555,2)*ROUND(G555,3),2)</f>
      </c>
      <c s="36" t="s">
        <v>61</v>
      </c>
      <c>
        <f>(M555*21)/100</f>
      </c>
      <c t="s">
        <v>28</v>
      </c>
    </row>
    <row r="556" spans="1:5" ht="12.75">
      <c r="A556" s="35" t="s">
        <v>56</v>
      </c>
      <c r="E556" s="39" t="s">
        <v>4182</v>
      </c>
    </row>
    <row r="557" spans="1:5" ht="12.75">
      <c r="A557" s="35" t="s">
        <v>57</v>
      </c>
      <c r="E557" s="40" t="s">
        <v>5</v>
      </c>
    </row>
    <row r="558" spans="1:5" ht="12.75">
      <c r="A558" t="s">
        <v>58</v>
      </c>
      <c r="E558" s="39" t="s">
        <v>5</v>
      </c>
    </row>
    <row r="559" spans="1:13" ht="12.75">
      <c r="A559" t="s">
        <v>47</v>
      </c>
      <c r="C559" s="31" t="s">
        <v>4183</v>
      </c>
      <c r="E559" s="33" t="s">
        <v>4184</v>
      </c>
      <c r="J559" s="32">
        <f>0</f>
      </c>
      <c s="32">
        <f>0</f>
      </c>
      <c s="32">
        <f>0+L560+L564+L568+L572+L576+L580+L584+L588+L592+L596+L600+L604+L608+L612+L616+L620+L624</f>
      </c>
      <c s="32">
        <f>0+M560+M564+M568+M572+M576+M580+M584+M588+M592+M596+M600+M604+M608+M612+M616+M620+M624</f>
      </c>
    </row>
    <row r="560" spans="1:16" ht="12.75">
      <c r="A560" t="s">
        <v>50</v>
      </c>
      <c s="34" t="s">
        <v>908</v>
      </c>
      <c s="34" t="s">
        <v>4185</v>
      </c>
      <c s="35" t="s">
        <v>5</v>
      </c>
      <c s="6" t="s">
        <v>4159</v>
      </c>
      <c s="36" t="s">
        <v>54</v>
      </c>
      <c s="37">
        <v>1</v>
      </c>
      <c s="36">
        <v>0</v>
      </c>
      <c s="36">
        <f>ROUND(G560*H560,6)</f>
      </c>
      <c r="L560" s="38">
        <v>0</v>
      </c>
      <c s="32">
        <f>ROUND(ROUND(L560,2)*ROUND(G560,3),2)</f>
      </c>
      <c s="36" t="s">
        <v>61</v>
      </c>
      <c>
        <f>(M560*21)/100</f>
      </c>
      <c t="s">
        <v>28</v>
      </c>
    </row>
    <row r="561" spans="1:5" ht="12.75">
      <c r="A561" s="35" t="s">
        <v>56</v>
      </c>
      <c r="E561" s="39" t="s">
        <v>4159</v>
      </c>
    </row>
    <row r="562" spans="1:5" ht="12.75">
      <c r="A562" s="35" t="s">
        <v>57</v>
      </c>
      <c r="E562" s="40" t="s">
        <v>5</v>
      </c>
    </row>
    <row r="563" spans="1:5" ht="12.75">
      <c r="A563" t="s">
        <v>58</v>
      </c>
      <c r="E563" s="39" t="s">
        <v>5</v>
      </c>
    </row>
    <row r="564" spans="1:16" ht="12.75">
      <c r="A564" t="s">
        <v>50</v>
      </c>
      <c s="34" t="s">
        <v>912</v>
      </c>
      <c s="34" t="s">
        <v>4186</v>
      </c>
      <c s="35" t="s">
        <v>5</v>
      </c>
      <c s="6" t="s">
        <v>4161</v>
      </c>
      <c s="36" t="s">
        <v>54</v>
      </c>
      <c s="37">
        <v>1</v>
      </c>
      <c s="36">
        <v>0</v>
      </c>
      <c s="36">
        <f>ROUND(G564*H564,6)</f>
      </c>
      <c r="L564" s="38">
        <v>0</v>
      </c>
      <c s="32">
        <f>ROUND(ROUND(L564,2)*ROUND(G564,3),2)</f>
      </c>
      <c s="36" t="s">
        <v>61</v>
      </c>
      <c>
        <f>(M564*21)/100</f>
      </c>
      <c t="s">
        <v>28</v>
      </c>
    </row>
    <row r="565" spans="1:5" ht="12.75">
      <c r="A565" s="35" t="s">
        <v>56</v>
      </c>
      <c r="E565" s="39" t="s">
        <v>4161</v>
      </c>
    </row>
    <row r="566" spans="1:5" ht="12.75">
      <c r="A566" s="35" t="s">
        <v>57</v>
      </c>
      <c r="E566" s="40" t="s">
        <v>5</v>
      </c>
    </row>
    <row r="567" spans="1:5" ht="12.75">
      <c r="A567" t="s">
        <v>58</v>
      </c>
      <c r="E567" s="39" t="s">
        <v>5</v>
      </c>
    </row>
    <row r="568" spans="1:16" ht="12.75">
      <c r="A568" t="s">
        <v>50</v>
      </c>
      <c s="34" t="s">
        <v>916</v>
      </c>
      <c s="34" t="s">
        <v>4187</v>
      </c>
      <c s="35" t="s">
        <v>5</v>
      </c>
      <c s="6" t="s">
        <v>4163</v>
      </c>
      <c s="36" t="s">
        <v>54</v>
      </c>
      <c s="37">
        <v>1</v>
      </c>
      <c s="36">
        <v>0</v>
      </c>
      <c s="36">
        <f>ROUND(G568*H568,6)</f>
      </c>
      <c r="L568" s="38">
        <v>0</v>
      </c>
      <c s="32">
        <f>ROUND(ROUND(L568,2)*ROUND(G568,3),2)</f>
      </c>
      <c s="36" t="s">
        <v>61</v>
      </c>
      <c>
        <f>(M568*21)/100</f>
      </c>
      <c t="s">
        <v>28</v>
      </c>
    </row>
    <row r="569" spans="1:5" ht="12.75">
      <c r="A569" s="35" t="s">
        <v>56</v>
      </c>
      <c r="E569" s="39" t="s">
        <v>4163</v>
      </c>
    </row>
    <row r="570" spans="1:5" ht="12.75">
      <c r="A570" s="35" t="s">
        <v>57</v>
      </c>
      <c r="E570" s="40" t="s">
        <v>5</v>
      </c>
    </row>
    <row r="571" spans="1:5" ht="12.75">
      <c r="A571" t="s">
        <v>58</v>
      </c>
      <c r="E571" s="39" t="s">
        <v>5</v>
      </c>
    </row>
    <row r="572" spans="1:16" ht="25.5">
      <c r="A572" t="s">
        <v>50</v>
      </c>
      <c s="34" t="s">
        <v>920</v>
      </c>
      <c s="34" t="s">
        <v>4188</v>
      </c>
      <c s="35" t="s">
        <v>5</v>
      </c>
      <c s="6" t="s">
        <v>4165</v>
      </c>
      <c s="36" t="s">
        <v>54</v>
      </c>
      <c s="37">
        <v>2</v>
      </c>
      <c s="36">
        <v>0</v>
      </c>
      <c s="36">
        <f>ROUND(G572*H572,6)</f>
      </c>
      <c r="L572" s="38">
        <v>0</v>
      </c>
      <c s="32">
        <f>ROUND(ROUND(L572,2)*ROUND(G572,3),2)</f>
      </c>
      <c s="36" t="s">
        <v>61</v>
      </c>
      <c>
        <f>(M572*21)/100</f>
      </c>
      <c t="s">
        <v>28</v>
      </c>
    </row>
    <row r="573" spans="1:5" ht="25.5">
      <c r="A573" s="35" t="s">
        <v>56</v>
      </c>
      <c r="E573" s="39" t="s">
        <v>4165</v>
      </c>
    </row>
    <row r="574" spans="1:5" ht="12.75">
      <c r="A574" s="35" t="s">
        <v>57</v>
      </c>
      <c r="E574" s="40" t="s">
        <v>5</v>
      </c>
    </row>
    <row r="575" spans="1:5" ht="12.75">
      <c r="A575" t="s">
        <v>58</v>
      </c>
      <c r="E575" s="39" t="s">
        <v>5</v>
      </c>
    </row>
    <row r="576" spans="1:16" ht="12.75">
      <c r="A576" t="s">
        <v>50</v>
      </c>
      <c s="34" t="s">
        <v>924</v>
      </c>
      <c s="34" t="s">
        <v>4189</v>
      </c>
      <c s="35" t="s">
        <v>5</v>
      </c>
      <c s="6" t="s">
        <v>4167</v>
      </c>
      <c s="36" t="s">
        <v>54</v>
      </c>
      <c s="37">
        <v>1</v>
      </c>
      <c s="36">
        <v>0</v>
      </c>
      <c s="36">
        <f>ROUND(G576*H576,6)</f>
      </c>
      <c r="L576" s="38">
        <v>0</v>
      </c>
      <c s="32">
        <f>ROUND(ROUND(L576,2)*ROUND(G576,3),2)</f>
      </c>
      <c s="36" t="s">
        <v>61</v>
      </c>
      <c>
        <f>(M576*21)/100</f>
      </c>
      <c t="s">
        <v>28</v>
      </c>
    </row>
    <row r="577" spans="1:5" ht="12.75">
      <c r="A577" s="35" t="s">
        <v>56</v>
      </c>
      <c r="E577" s="39" t="s">
        <v>4167</v>
      </c>
    </row>
    <row r="578" spans="1:5" ht="12.75">
      <c r="A578" s="35" t="s">
        <v>57</v>
      </c>
      <c r="E578" s="40" t="s">
        <v>5</v>
      </c>
    </row>
    <row r="579" spans="1:5" ht="12.75">
      <c r="A579" t="s">
        <v>58</v>
      </c>
      <c r="E579" s="39" t="s">
        <v>5</v>
      </c>
    </row>
    <row r="580" spans="1:16" ht="12.75">
      <c r="A580" t="s">
        <v>50</v>
      </c>
      <c s="34" t="s">
        <v>928</v>
      </c>
      <c s="34" t="s">
        <v>3976</v>
      </c>
      <c s="35" t="s">
        <v>5</v>
      </c>
      <c s="6" t="s">
        <v>3977</v>
      </c>
      <c s="36" t="s">
        <v>139</v>
      </c>
      <c s="37">
        <v>7</v>
      </c>
      <c s="36">
        <v>0</v>
      </c>
      <c s="36">
        <f>ROUND(G580*H580,6)</f>
      </c>
      <c r="L580" s="38">
        <v>0</v>
      </c>
      <c s="32">
        <f>ROUND(ROUND(L580,2)*ROUND(G580,3),2)</f>
      </c>
      <c s="36" t="s">
        <v>447</v>
      </c>
      <c>
        <f>(M580*21)/100</f>
      </c>
      <c t="s">
        <v>28</v>
      </c>
    </row>
    <row r="581" spans="1:5" ht="12.75">
      <c r="A581" s="35" t="s">
        <v>56</v>
      </c>
      <c r="E581" s="39" t="s">
        <v>3977</v>
      </c>
    </row>
    <row r="582" spans="1:5" ht="12.75">
      <c r="A582" s="35" t="s">
        <v>57</v>
      </c>
      <c r="E582" s="40" t="s">
        <v>5</v>
      </c>
    </row>
    <row r="583" spans="1:5" ht="12.75">
      <c r="A583" t="s">
        <v>58</v>
      </c>
      <c r="E583" s="39" t="s">
        <v>5</v>
      </c>
    </row>
    <row r="584" spans="1:16" ht="12.75">
      <c r="A584" t="s">
        <v>50</v>
      </c>
      <c s="34" t="s">
        <v>933</v>
      </c>
      <c s="34" t="s">
        <v>4168</v>
      </c>
      <c s="35" t="s">
        <v>5</v>
      </c>
      <c s="6" t="s">
        <v>4169</v>
      </c>
      <c s="36" t="s">
        <v>139</v>
      </c>
      <c s="37">
        <v>1</v>
      </c>
      <c s="36">
        <v>0</v>
      </c>
      <c s="36">
        <f>ROUND(G584*H584,6)</f>
      </c>
      <c r="L584" s="38">
        <v>0</v>
      </c>
      <c s="32">
        <f>ROUND(ROUND(L584,2)*ROUND(G584,3),2)</f>
      </c>
      <c s="36" t="s">
        <v>447</v>
      </c>
      <c>
        <f>(M584*21)/100</f>
      </c>
      <c t="s">
        <v>28</v>
      </c>
    </row>
    <row r="585" spans="1:5" ht="12.75">
      <c r="A585" s="35" t="s">
        <v>56</v>
      </c>
      <c r="E585" s="39" t="s">
        <v>4169</v>
      </c>
    </row>
    <row r="586" spans="1:5" ht="12.75">
      <c r="A586" s="35" t="s">
        <v>57</v>
      </c>
      <c r="E586" s="40" t="s">
        <v>5</v>
      </c>
    </row>
    <row r="587" spans="1:5" ht="12.75">
      <c r="A587" t="s">
        <v>58</v>
      </c>
      <c r="E587" s="39" t="s">
        <v>5</v>
      </c>
    </row>
    <row r="588" spans="1:16" ht="12.75">
      <c r="A588" t="s">
        <v>50</v>
      </c>
      <c s="34" t="s">
        <v>938</v>
      </c>
      <c s="34" t="s">
        <v>4190</v>
      </c>
      <c s="35" t="s">
        <v>5</v>
      </c>
      <c s="6" t="s">
        <v>4159</v>
      </c>
      <c s="36" t="s">
        <v>54</v>
      </c>
      <c s="37">
        <v>1</v>
      </c>
      <c s="36">
        <v>0</v>
      </c>
      <c s="36">
        <f>ROUND(G588*H588,6)</f>
      </c>
      <c r="L588" s="38">
        <v>0</v>
      </c>
      <c s="32">
        <f>ROUND(ROUND(L588,2)*ROUND(G588,3),2)</f>
      </c>
      <c s="36" t="s">
        <v>61</v>
      </c>
      <c>
        <f>(M588*21)/100</f>
      </c>
      <c t="s">
        <v>28</v>
      </c>
    </row>
    <row r="589" spans="1:5" ht="12.75">
      <c r="A589" s="35" t="s">
        <v>56</v>
      </c>
      <c r="E589" s="39" t="s">
        <v>4159</v>
      </c>
    </row>
    <row r="590" spans="1:5" ht="12.75">
      <c r="A590" s="35" t="s">
        <v>57</v>
      </c>
      <c r="E590" s="40" t="s">
        <v>5</v>
      </c>
    </row>
    <row r="591" spans="1:5" ht="12.75">
      <c r="A591" t="s">
        <v>58</v>
      </c>
      <c r="E591" s="39" t="s">
        <v>5</v>
      </c>
    </row>
    <row r="592" spans="1:16" ht="12.75">
      <c r="A592" t="s">
        <v>50</v>
      </c>
      <c s="34" t="s">
        <v>943</v>
      </c>
      <c s="34" t="s">
        <v>4191</v>
      </c>
      <c s="35" t="s">
        <v>5</v>
      </c>
      <c s="6" t="s">
        <v>4161</v>
      </c>
      <c s="36" t="s">
        <v>54</v>
      </c>
      <c s="37">
        <v>1</v>
      </c>
      <c s="36">
        <v>0</v>
      </c>
      <c s="36">
        <f>ROUND(G592*H592,6)</f>
      </c>
      <c r="L592" s="38">
        <v>0</v>
      </c>
      <c s="32">
        <f>ROUND(ROUND(L592,2)*ROUND(G592,3),2)</f>
      </c>
      <c s="36" t="s">
        <v>61</v>
      </c>
      <c>
        <f>(M592*21)/100</f>
      </c>
      <c t="s">
        <v>28</v>
      </c>
    </row>
    <row r="593" spans="1:5" ht="12.75">
      <c r="A593" s="35" t="s">
        <v>56</v>
      </c>
      <c r="E593" s="39" t="s">
        <v>4161</v>
      </c>
    </row>
    <row r="594" spans="1:5" ht="12.75">
      <c r="A594" s="35" t="s">
        <v>57</v>
      </c>
      <c r="E594" s="40" t="s">
        <v>5</v>
      </c>
    </row>
    <row r="595" spans="1:5" ht="12.75">
      <c r="A595" t="s">
        <v>58</v>
      </c>
      <c r="E595" s="39" t="s">
        <v>5</v>
      </c>
    </row>
    <row r="596" spans="1:16" ht="12.75">
      <c r="A596" t="s">
        <v>50</v>
      </c>
      <c s="34" t="s">
        <v>947</v>
      </c>
      <c s="34" t="s">
        <v>4192</v>
      </c>
      <c s="35" t="s">
        <v>5</v>
      </c>
      <c s="6" t="s">
        <v>4163</v>
      </c>
      <c s="36" t="s">
        <v>54</v>
      </c>
      <c s="37">
        <v>1</v>
      </c>
      <c s="36">
        <v>0</v>
      </c>
      <c s="36">
        <f>ROUND(G596*H596,6)</f>
      </c>
      <c r="L596" s="38">
        <v>0</v>
      </c>
      <c s="32">
        <f>ROUND(ROUND(L596,2)*ROUND(G596,3),2)</f>
      </c>
      <c s="36" t="s">
        <v>61</v>
      </c>
      <c>
        <f>(M596*21)/100</f>
      </c>
      <c t="s">
        <v>28</v>
      </c>
    </row>
    <row r="597" spans="1:5" ht="12.75">
      <c r="A597" s="35" t="s">
        <v>56</v>
      </c>
      <c r="E597" s="39" t="s">
        <v>4163</v>
      </c>
    </row>
    <row r="598" spans="1:5" ht="12.75">
      <c r="A598" s="35" t="s">
        <v>57</v>
      </c>
      <c r="E598" s="40" t="s">
        <v>5</v>
      </c>
    </row>
    <row r="599" spans="1:5" ht="12.75">
      <c r="A599" t="s">
        <v>58</v>
      </c>
      <c r="E599" s="39" t="s">
        <v>5</v>
      </c>
    </row>
    <row r="600" spans="1:16" ht="25.5">
      <c r="A600" t="s">
        <v>50</v>
      </c>
      <c s="34" t="s">
        <v>951</v>
      </c>
      <c s="34" t="s">
        <v>4193</v>
      </c>
      <c s="35" t="s">
        <v>5</v>
      </c>
      <c s="6" t="s">
        <v>4165</v>
      </c>
      <c s="36" t="s">
        <v>54</v>
      </c>
      <c s="37">
        <v>2</v>
      </c>
      <c s="36">
        <v>0</v>
      </c>
      <c s="36">
        <f>ROUND(G600*H600,6)</f>
      </c>
      <c r="L600" s="38">
        <v>0</v>
      </c>
      <c s="32">
        <f>ROUND(ROUND(L600,2)*ROUND(G600,3),2)</f>
      </c>
      <c s="36" t="s">
        <v>61</v>
      </c>
      <c>
        <f>(M600*21)/100</f>
      </c>
      <c t="s">
        <v>28</v>
      </c>
    </row>
    <row r="601" spans="1:5" ht="25.5">
      <c r="A601" s="35" t="s">
        <v>56</v>
      </c>
      <c r="E601" s="39" t="s">
        <v>4165</v>
      </c>
    </row>
    <row r="602" spans="1:5" ht="12.75">
      <c r="A602" s="35" t="s">
        <v>57</v>
      </c>
      <c r="E602" s="40" t="s">
        <v>5</v>
      </c>
    </row>
    <row r="603" spans="1:5" ht="12.75">
      <c r="A603" t="s">
        <v>58</v>
      </c>
      <c r="E603" s="39" t="s">
        <v>5</v>
      </c>
    </row>
    <row r="604" spans="1:16" ht="12.75">
      <c r="A604" t="s">
        <v>50</v>
      </c>
      <c s="34" t="s">
        <v>956</v>
      </c>
      <c s="34" t="s">
        <v>4194</v>
      </c>
      <c s="35" t="s">
        <v>5</v>
      </c>
      <c s="6" t="s">
        <v>4167</v>
      </c>
      <c s="36" t="s">
        <v>54</v>
      </c>
      <c s="37">
        <v>1</v>
      </c>
      <c s="36">
        <v>0</v>
      </c>
      <c s="36">
        <f>ROUND(G604*H604,6)</f>
      </c>
      <c r="L604" s="38">
        <v>0</v>
      </c>
      <c s="32">
        <f>ROUND(ROUND(L604,2)*ROUND(G604,3),2)</f>
      </c>
      <c s="36" t="s">
        <v>61</v>
      </c>
      <c>
        <f>(M604*21)/100</f>
      </c>
      <c t="s">
        <v>28</v>
      </c>
    </row>
    <row r="605" spans="1:5" ht="12.75">
      <c r="A605" s="35" t="s">
        <v>56</v>
      </c>
      <c r="E605" s="39" t="s">
        <v>4167</v>
      </c>
    </row>
    <row r="606" spans="1:5" ht="12.75">
      <c r="A606" s="35" t="s">
        <v>57</v>
      </c>
      <c r="E606" s="40" t="s">
        <v>5</v>
      </c>
    </row>
    <row r="607" spans="1:5" ht="12.75">
      <c r="A607" t="s">
        <v>58</v>
      </c>
      <c r="E607" s="39" t="s">
        <v>5</v>
      </c>
    </row>
    <row r="608" spans="1:16" ht="12.75">
      <c r="A608" t="s">
        <v>50</v>
      </c>
      <c s="34" t="s">
        <v>961</v>
      </c>
      <c s="34" t="s">
        <v>4195</v>
      </c>
      <c s="35" t="s">
        <v>5</v>
      </c>
      <c s="6" t="s">
        <v>4196</v>
      </c>
      <c s="36" t="s">
        <v>54</v>
      </c>
      <c s="37">
        <v>2</v>
      </c>
      <c s="36">
        <v>0</v>
      </c>
      <c s="36">
        <f>ROUND(G608*H608,6)</f>
      </c>
      <c r="L608" s="38">
        <v>0</v>
      </c>
      <c s="32">
        <f>ROUND(ROUND(L608,2)*ROUND(G608,3),2)</f>
      </c>
      <c s="36" t="s">
        <v>61</v>
      </c>
      <c>
        <f>(M608*21)/100</f>
      </c>
      <c t="s">
        <v>28</v>
      </c>
    </row>
    <row r="609" spans="1:5" ht="12.75">
      <c r="A609" s="35" t="s">
        <v>56</v>
      </c>
      <c r="E609" s="39" t="s">
        <v>4196</v>
      </c>
    </row>
    <row r="610" spans="1:5" ht="12.75">
      <c r="A610" s="35" t="s">
        <v>57</v>
      </c>
      <c r="E610" s="40" t="s">
        <v>5</v>
      </c>
    </row>
    <row r="611" spans="1:5" ht="12.75">
      <c r="A611" t="s">
        <v>58</v>
      </c>
      <c r="E611" s="39" t="s">
        <v>5</v>
      </c>
    </row>
    <row r="612" spans="1:16" ht="12.75">
      <c r="A612" t="s">
        <v>50</v>
      </c>
      <c s="34" t="s">
        <v>966</v>
      </c>
      <c s="34" t="s">
        <v>4197</v>
      </c>
      <c s="35" t="s">
        <v>5</v>
      </c>
      <c s="6" t="s">
        <v>4176</v>
      </c>
      <c s="36" t="s">
        <v>54</v>
      </c>
      <c s="37">
        <v>5</v>
      </c>
      <c s="36">
        <v>0</v>
      </c>
      <c s="36">
        <f>ROUND(G612*H612,6)</f>
      </c>
      <c r="L612" s="38">
        <v>0</v>
      </c>
      <c s="32">
        <f>ROUND(ROUND(L612,2)*ROUND(G612,3),2)</f>
      </c>
      <c s="36" t="s">
        <v>61</v>
      </c>
      <c>
        <f>(M612*21)/100</f>
      </c>
      <c t="s">
        <v>28</v>
      </c>
    </row>
    <row r="613" spans="1:5" ht="12.75">
      <c r="A613" s="35" t="s">
        <v>56</v>
      </c>
      <c r="E613" s="39" t="s">
        <v>4176</v>
      </c>
    </row>
    <row r="614" spans="1:5" ht="12.75">
      <c r="A614" s="35" t="s">
        <v>57</v>
      </c>
      <c r="E614" s="40" t="s">
        <v>5</v>
      </c>
    </row>
    <row r="615" spans="1:5" ht="12.75">
      <c r="A615" t="s">
        <v>58</v>
      </c>
      <c r="E615" s="39" t="s">
        <v>5</v>
      </c>
    </row>
    <row r="616" spans="1:16" ht="12.75">
      <c r="A616" t="s">
        <v>50</v>
      </c>
      <c s="34" t="s">
        <v>969</v>
      </c>
      <c s="34" t="s">
        <v>4198</v>
      </c>
      <c s="35" t="s">
        <v>5</v>
      </c>
      <c s="6" t="s">
        <v>4178</v>
      </c>
      <c s="36" t="s">
        <v>54</v>
      </c>
      <c s="37">
        <v>1</v>
      </c>
      <c s="36">
        <v>0</v>
      </c>
      <c s="36">
        <f>ROUND(G616*H616,6)</f>
      </c>
      <c r="L616" s="38">
        <v>0</v>
      </c>
      <c s="32">
        <f>ROUND(ROUND(L616,2)*ROUND(G616,3),2)</f>
      </c>
      <c s="36" t="s">
        <v>61</v>
      </c>
      <c>
        <f>(M616*21)/100</f>
      </c>
      <c t="s">
        <v>28</v>
      </c>
    </row>
    <row r="617" spans="1:5" ht="12.75">
      <c r="A617" s="35" t="s">
        <v>56</v>
      </c>
      <c r="E617" s="39" t="s">
        <v>4178</v>
      </c>
    </row>
    <row r="618" spans="1:5" ht="12.75">
      <c r="A618" s="35" t="s">
        <v>57</v>
      </c>
      <c r="E618" s="40" t="s">
        <v>5</v>
      </c>
    </row>
    <row r="619" spans="1:5" ht="12.75">
      <c r="A619" t="s">
        <v>58</v>
      </c>
      <c r="E619" s="39" t="s">
        <v>5</v>
      </c>
    </row>
    <row r="620" spans="1:16" ht="12.75">
      <c r="A620" t="s">
        <v>50</v>
      </c>
      <c s="34" t="s">
        <v>974</v>
      </c>
      <c s="34" t="s">
        <v>4199</v>
      </c>
      <c s="35" t="s">
        <v>5</v>
      </c>
      <c s="6" t="s">
        <v>4180</v>
      </c>
      <c s="36" t="s">
        <v>54</v>
      </c>
      <c s="37">
        <v>14</v>
      </c>
      <c s="36">
        <v>0</v>
      </c>
      <c s="36">
        <f>ROUND(G620*H620,6)</f>
      </c>
      <c r="L620" s="38">
        <v>0</v>
      </c>
      <c s="32">
        <f>ROUND(ROUND(L620,2)*ROUND(G620,3),2)</f>
      </c>
      <c s="36" t="s">
        <v>61</v>
      </c>
      <c>
        <f>(M620*21)/100</f>
      </c>
      <c t="s">
        <v>28</v>
      </c>
    </row>
    <row r="621" spans="1:5" ht="12.75">
      <c r="A621" s="35" t="s">
        <v>56</v>
      </c>
      <c r="E621" s="39" t="s">
        <v>4180</v>
      </c>
    </row>
    <row r="622" spans="1:5" ht="12.75">
      <c r="A622" s="35" t="s">
        <v>57</v>
      </c>
      <c r="E622" s="40" t="s">
        <v>5</v>
      </c>
    </row>
    <row r="623" spans="1:5" ht="12.75">
      <c r="A623" t="s">
        <v>58</v>
      </c>
      <c r="E623" s="39" t="s">
        <v>5</v>
      </c>
    </row>
    <row r="624" spans="1:16" ht="12.75">
      <c r="A624" t="s">
        <v>50</v>
      </c>
      <c s="34" t="s">
        <v>979</v>
      </c>
      <c s="34" t="s">
        <v>4200</v>
      </c>
      <c s="35" t="s">
        <v>5</v>
      </c>
      <c s="6" t="s">
        <v>4182</v>
      </c>
      <c s="36" t="s">
        <v>54</v>
      </c>
      <c s="37">
        <v>3</v>
      </c>
      <c s="36">
        <v>0</v>
      </c>
      <c s="36">
        <f>ROUND(G624*H624,6)</f>
      </c>
      <c r="L624" s="38">
        <v>0</v>
      </c>
      <c s="32">
        <f>ROUND(ROUND(L624,2)*ROUND(G624,3),2)</f>
      </c>
      <c s="36" t="s">
        <v>61</v>
      </c>
      <c>
        <f>(M624*21)/100</f>
      </c>
      <c t="s">
        <v>28</v>
      </c>
    </row>
    <row r="625" spans="1:5" ht="12.75">
      <c r="A625" s="35" t="s">
        <v>56</v>
      </c>
      <c r="E625" s="39" t="s">
        <v>4182</v>
      </c>
    </row>
    <row r="626" spans="1:5" ht="12.75">
      <c r="A626" s="35" t="s">
        <v>57</v>
      </c>
      <c r="E626" s="40" t="s">
        <v>5</v>
      </c>
    </row>
    <row r="627" spans="1:5" ht="12.75">
      <c r="A627" t="s">
        <v>58</v>
      </c>
      <c r="E627" s="39" t="s">
        <v>5</v>
      </c>
    </row>
    <row r="628" spans="1:13" ht="12.75">
      <c r="A628" t="s">
        <v>47</v>
      </c>
      <c r="C628" s="31" t="s">
        <v>4201</v>
      </c>
      <c r="E628" s="33" t="s">
        <v>4202</v>
      </c>
      <c r="J628" s="32">
        <f>0</f>
      </c>
      <c s="32">
        <f>0</f>
      </c>
      <c s="32">
        <f>0+L629+L633+L637+L641+L645</f>
      </c>
      <c s="32">
        <f>0+M629+M633+M637+M641+M645</f>
      </c>
    </row>
    <row r="629" spans="1:16" ht="12.75">
      <c r="A629" t="s">
        <v>50</v>
      </c>
      <c s="34" t="s">
        <v>982</v>
      </c>
      <c s="34" t="s">
        <v>4203</v>
      </c>
      <c s="35" t="s">
        <v>5</v>
      </c>
      <c s="6" t="s">
        <v>4204</v>
      </c>
      <c s="36" t="s">
        <v>54</v>
      </c>
      <c s="37">
        <v>1</v>
      </c>
      <c s="36">
        <v>0</v>
      </c>
      <c s="36">
        <f>ROUND(G629*H629,6)</f>
      </c>
      <c r="L629" s="38">
        <v>0</v>
      </c>
      <c s="32">
        <f>ROUND(ROUND(L629,2)*ROUND(G629,3),2)</f>
      </c>
      <c s="36" t="s">
        <v>61</v>
      </c>
      <c>
        <f>(M629*21)/100</f>
      </c>
      <c t="s">
        <v>28</v>
      </c>
    </row>
    <row r="630" spans="1:5" ht="12.75">
      <c r="A630" s="35" t="s">
        <v>56</v>
      </c>
      <c r="E630" s="39" t="s">
        <v>4204</v>
      </c>
    </row>
    <row r="631" spans="1:5" ht="12.75">
      <c r="A631" s="35" t="s">
        <v>57</v>
      </c>
      <c r="E631" s="40" t="s">
        <v>5</v>
      </c>
    </row>
    <row r="632" spans="1:5" ht="12.75">
      <c r="A632" t="s">
        <v>58</v>
      </c>
      <c r="E632" s="39" t="s">
        <v>5</v>
      </c>
    </row>
    <row r="633" spans="1:16" ht="12.75">
      <c r="A633" t="s">
        <v>50</v>
      </c>
      <c s="34" t="s">
        <v>987</v>
      </c>
      <c s="34" t="s">
        <v>4168</v>
      </c>
      <c s="35" t="s">
        <v>5</v>
      </c>
      <c s="6" t="s">
        <v>4169</v>
      </c>
      <c s="36" t="s">
        <v>139</v>
      </c>
      <c s="37">
        <v>2</v>
      </c>
      <c s="36">
        <v>0</v>
      </c>
      <c s="36">
        <f>ROUND(G633*H633,6)</f>
      </c>
      <c r="L633" s="38">
        <v>0</v>
      </c>
      <c s="32">
        <f>ROUND(ROUND(L633,2)*ROUND(G633,3),2)</f>
      </c>
      <c s="36" t="s">
        <v>447</v>
      </c>
      <c>
        <f>(M633*21)/100</f>
      </c>
      <c t="s">
        <v>28</v>
      </c>
    </row>
    <row r="634" spans="1:5" ht="12.75">
      <c r="A634" s="35" t="s">
        <v>56</v>
      </c>
      <c r="E634" s="39" t="s">
        <v>4169</v>
      </c>
    </row>
    <row r="635" spans="1:5" ht="12.75">
      <c r="A635" s="35" t="s">
        <v>57</v>
      </c>
      <c r="E635" s="40" t="s">
        <v>5</v>
      </c>
    </row>
    <row r="636" spans="1:5" ht="12.75">
      <c r="A636" t="s">
        <v>58</v>
      </c>
      <c r="E636" s="39" t="s">
        <v>5</v>
      </c>
    </row>
    <row r="637" spans="1:16" ht="12.75">
      <c r="A637" t="s">
        <v>50</v>
      </c>
      <c s="34" t="s">
        <v>990</v>
      </c>
      <c s="34" t="s">
        <v>4205</v>
      </c>
      <c s="35" t="s">
        <v>5</v>
      </c>
      <c s="6" t="s">
        <v>4204</v>
      </c>
      <c s="36" t="s">
        <v>54</v>
      </c>
      <c s="37">
        <v>1</v>
      </c>
      <c s="36">
        <v>0</v>
      </c>
      <c s="36">
        <f>ROUND(G637*H637,6)</f>
      </c>
      <c r="L637" s="38">
        <v>0</v>
      </c>
      <c s="32">
        <f>ROUND(ROUND(L637,2)*ROUND(G637,3),2)</f>
      </c>
      <c s="36" t="s">
        <v>61</v>
      </c>
      <c>
        <f>(M637*21)/100</f>
      </c>
      <c t="s">
        <v>28</v>
      </c>
    </row>
    <row r="638" spans="1:5" ht="12.75">
      <c r="A638" s="35" t="s">
        <v>56</v>
      </c>
      <c r="E638" s="39" t="s">
        <v>4204</v>
      </c>
    </row>
    <row r="639" spans="1:5" ht="12.75">
      <c r="A639" s="35" t="s">
        <v>57</v>
      </c>
      <c r="E639" s="40" t="s">
        <v>5</v>
      </c>
    </row>
    <row r="640" spans="1:5" ht="12.75">
      <c r="A640" t="s">
        <v>58</v>
      </c>
      <c r="E640" s="39" t="s">
        <v>5</v>
      </c>
    </row>
    <row r="641" spans="1:16" ht="12.75">
      <c r="A641" t="s">
        <v>50</v>
      </c>
      <c s="34" t="s">
        <v>993</v>
      </c>
      <c s="34" t="s">
        <v>4206</v>
      </c>
      <c s="35" t="s">
        <v>5</v>
      </c>
      <c s="6" t="s">
        <v>4207</v>
      </c>
      <c s="36" t="s">
        <v>54</v>
      </c>
      <c s="37">
        <v>2</v>
      </c>
      <c s="36">
        <v>0</v>
      </c>
      <c s="36">
        <f>ROUND(G641*H641,6)</f>
      </c>
      <c r="L641" s="38">
        <v>0</v>
      </c>
      <c s="32">
        <f>ROUND(ROUND(L641,2)*ROUND(G641,3),2)</f>
      </c>
      <c s="36" t="s">
        <v>61</v>
      </c>
      <c>
        <f>(M641*21)/100</f>
      </c>
      <c t="s">
        <v>28</v>
      </c>
    </row>
    <row r="642" spans="1:5" ht="12.75">
      <c r="A642" s="35" t="s">
        <v>56</v>
      </c>
      <c r="E642" s="39" t="s">
        <v>4207</v>
      </c>
    </row>
    <row r="643" spans="1:5" ht="12.75">
      <c r="A643" s="35" t="s">
        <v>57</v>
      </c>
      <c r="E643" s="40" t="s">
        <v>5</v>
      </c>
    </row>
    <row r="644" spans="1:5" ht="12.75">
      <c r="A644" t="s">
        <v>58</v>
      </c>
      <c r="E644" s="39" t="s">
        <v>5</v>
      </c>
    </row>
    <row r="645" spans="1:16" ht="12.75">
      <c r="A645" t="s">
        <v>50</v>
      </c>
      <c s="34" t="s">
        <v>996</v>
      </c>
      <c s="34" t="s">
        <v>4208</v>
      </c>
      <c s="35" t="s">
        <v>5</v>
      </c>
      <c s="6" t="s">
        <v>4209</v>
      </c>
      <c s="36" t="s">
        <v>54</v>
      </c>
      <c s="37">
        <v>9</v>
      </c>
      <c s="36">
        <v>0</v>
      </c>
      <c s="36">
        <f>ROUND(G645*H645,6)</f>
      </c>
      <c r="L645" s="38">
        <v>0</v>
      </c>
      <c s="32">
        <f>ROUND(ROUND(L645,2)*ROUND(G645,3),2)</f>
      </c>
      <c s="36" t="s">
        <v>61</v>
      </c>
      <c>
        <f>(M645*21)/100</f>
      </c>
      <c t="s">
        <v>28</v>
      </c>
    </row>
    <row r="646" spans="1:5" ht="12.75">
      <c r="A646" s="35" t="s">
        <v>56</v>
      </c>
      <c r="E646" s="39" t="s">
        <v>4209</v>
      </c>
    </row>
    <row r="647" spans="1:5" ht="12.75">
      <c r="A647" s="35" t="s">
        <v>57</v>
      </c>
      <c r="E647" s="40" t="s">
        <v>5</v>
      </c>
    </row>
    <row r="648" spans="1:5" ht="12.75">
      <c r="A648" t="s">
        <v>58</v>
      </c>
      <c r="E648" s="39" t="s">
        <v>5</v>
      </c>
    </row>
    <row r="649" spans="1:13" ht="12.75">
      <c r="A649" t="s">
        <v>47</v>
      </c>
      <c r="C649" s="31" t="s">
        <v>4210</v>
      </c>
      <c r="E649" s="33" t="s">
        <v>4211</v>
      </c>
      <c r="J649" s="32">
        <f>0</f>
      </c>
      <c s="32">
        <f>0</f>
      </c>
      <c s="32">
        <f>0+L650+L654+L658+L662+L666+L670+L674+L678+L682+L686+L690+L694+L698+L702+L706+L710+L714+L718+L722+L726+L730+L734+L738+L742+L746</f>
      </c>
      <c s="32">
        <f>0+M650+M654+M658+M662+M666+M670+M674+M678+M682+M686+M690+M694+M698+M702+M706+M710+M714+M718+M722+M726+M730+M734+M738+M742+M746</f>
      </c>
    </row>
    <row r="650" spans="1:16" ht="25.5">
      <c r="A650" t="s">
        <v>50</v>
      </c>
      <c s="34" t="s">
        <v>2731</v>
      </c>
      <c s="34" t="s">
        <v>3972</v>
      </c>
      <c s="35" t="s">
        <v>5</v>
      </c>
      <c s="6" t="s">
        <v>3973</v>
      </c>
      <c s="36" t="s">
        <v>139</v>
      </c>
      <c s="37">
        <v>1</v>
      </c>
      <c s="36">
        <v>0</v>
      </c>
      <c s="36">
        <f>ROUND(G650*H650,6)</f>
      </c>
      <c r="L650" s="38">
        <v>0</v>
      </c>
      <c s="32">
        <f>ROUND(ROUND(L650,2)*ROUND(G650,3),2)</f>
      </c>
      <c s="36" t="s">
        <v>447</v>
      </c>
      <c>
        <f>(M650*21)/100</f>
      </c>
      <c t="s">
        <v>28</v>
      </c>
    </row>
    <row r="651" spans="1:5" ht="25.5">
      <c r="A651" s="35" t="s">
        <v>56</v>
      </c>
      <c r="E651" s="39" t="s">
        <v>3973</v>
      </c>
    </row>
    <row r="652" spans="1:5" ht="12.75">
      <c r="A652" s="35" t="s">
        <v>57</v>
      </c>
      <c r="E652" s="40" t="s">
        <v>5</v>
      </c>
    </row>
    <row r="653" spans="1:5" ht="12.75">
      <c r="A653" t="s">
        <v>58</v>
      </c>
      <c r="E653" s="39" t="s">
        <v>5</v>
      </c>
    </row>
    <row r="654" spans="1:16" ht="12.75">
      <c r="A654" t="s">
        <v>50</v>
      </c>
      <c s="34" t="s">
        <v>2734</v>
      </c>
      <c s="34" t="s">
        <v>4212</v>
      </c>
      <c s="35" t="s">
        <v>5</v>
      </c>
      <c s="6" t="s">
        <v>4213</v>
      </c>
      <c s="36" t="s">
        <v>54</v>
      </c>
      <c s="37">
        <v>1</v>
      </c>
      <c s="36">
        <v>0</v>
      </c>
      <c s="36">
        <f>ROUND(G654*H654,6)</f>
      </c>
      <c r="L654" s="38">
        <v>0</v>
      </c>
      <c s="32">
        <f>ROUND(ROUND(L654,2)*ROUND(G654,3),2)</f>
      </c>
      <c s="36" t="s">
        <v>61</v>
      </c>
      <c>
        <f>(M654*21)/100</f>
      </c>
      <c t="s">
        <v>28</v>
      </c>
    </row>
    <row r="655" spans="1:5" ht="12.75">
      <c r="A655" s="35" t="s">
        <v>56</v>
      </c>
      <c r="E655" s="39" t="s">
        <v>4213</v>
      </c>
    </row>
    <row r="656" spans="1:5" ht="12.75">
      <c r="A656" s="35" t="s">
        <v>57</v>
      </c>
      <c r="E656" s="40" t="s">
        <v>5</v>
      </c>
    </row>
    <row r="657" spans="1:5" ht="12.75">
      <c r="A657" t="s">
        <v>58</v>
      </c>
      <c r="E657" s="39" t="s">
        <v>5</v>
      </c>
    </row>
    <row r="658" spans="1:16" ht="12.75">
      <c r="A658" t="s">
        <v>50</v>
      </c>
      <c s="34" t="s">
        <v>2737</v>
      </c>
      <c s="34" t="s">
        <v>4214</v>
      </c>
      <c s="35" t="s">
        <v>5</v>
      </c>
      <c s="6" t="s">
        <v>4215</v>
      </c>
      <c s="36" t="s">
        <v>54</v>
      </c>
      <c s="37">
        <v>1</v>
      </c>
      <c s="36">
        <v>0</v>
      </c>
      <c s="36">
        <f>ROUND(G658*H658,6)</f>
      </c>
      <c r="L658" s="38">
        <v>0</v>
      </c>
      <c s="32">
        <f>ROUND(ROUND(L658,2)*ROUND(G658,3),2)</f>
      </c>
      <c s="36" t="s">
        <v>61</v>
      </c>
      <c>
        <f>(M658*21)/100</f>
      </c>
      <c t="s">
        <v>28</v>
      </c>
    </row>
    <row r="659" spans="1:5" ht="12.75">
      <c r="A659" s="35" t="s">
        <v>56</v>
      </c>
      <c r="E659" s="39" t="s">
        <v>4215</v>
      </c>
    </row>
    <row r="660" spans="1:5" ht="12.75">
      <c r="A660" s="35" t="s">
        <v>57</v>
      </c>
      <c r="E660" s="40" t="s">
        <v>5</v>
      </c>
    </row>
    <row r="661" spans="1:5" ht="12.75">
      <c r="A661" t="s">
        <v>58</v>
      </c>
      <c r="E661" s="39" t="s">
        <v>5</v>
      </c>
    </row>
    <row r="662" spans="1:16" ht="12.75">
      <c r="A662" t="s">
        <v>50</v>
      </c>
      <c s="34" t="s">
        <v>2740</v>
      </c>
      <c s="34" t="s">
        <v>4216</v>
      </c>
      <c s="35" t="s">
        <v>5</v>
      </c>
      <c s="6" t="s">
        <v>4217</v>
      </c>
      <c s="36" t="s">
        <v>54</v>
      </c>
      <c s="37">
        <v>1</v>
      </c>
      <c s="36">
        <v>0</v>
      </c>
      <c s="36">
        <f>ROUND(G662*H662,6)</f>
      </c>
      <c r="L662" s="38">
        <v>0</v>
      </c>
      <c s="32">
        <f>ROUND(ROUND(L662,2)*ROUND(G662,3),2)</f>
      </c>
      <c s="36" t="s">
        <v>61</v>
      </c>
      <c>
        <f>(M662*21)/100</f>
      </c>
      <c t="s">
        <v>28</v>
      </c>
    </row>
    <row r="663" spans="1:5" ht="12.75">
      <c r="A663" s="35" t="s">
        <v>56</v>
      </c>
      <c r="E663" s="39" t="s">
        <v>4217</v>
      </c>
    </row>
    <row r="664" spans="1:5" ht="12.75">
      <c r="A664" s="35" t="s">
        <v>57</v>
      </c>
      <c r="E664" s="40" t="s">
        <v>5</v>
      </c>
    </row>
    <row r="665" spans="1:5" ht="12.75">
      <c r="A665" t="s">
        <v>58</v>
      </c>
      <c r="E665" s="39" t="s">
        <v>5</v>
      </c>
    </row>
    <row r="666" spans="1:16" ht="12.75">
      <c r="A666" t="s">
        <v>50</v>
      </c>
      <c s="34" t="s">
        <v>2743</v>
      </c>
      <c s="34" t="s">
        <v>4218</v>
      </c>
      <c s="35" t="s">
        <v>5</v>
      </c>
      <c s="6" t="s">
        <v>4219</v>
      </c>
      <c s="36" t="s">
        <v>139</v>
      </c>
      <c s="37">
        <v>17</v>
      </c>
      <c s="36">
        <v>0</v>
      </c>
      <c s="36">
        <f>ROUND(G666*H666,6)</f>
      </c>
      <c r="L666" s="38">
        <v>0</v>
      </c>
      <c s="32">
        <f>ROUND(ROUND(L666,2)*ROUND(G666,3),2)</f>
      </c>
      <c s="36" t="s">
        <v>447</v>
      </c>
      <c>
        <f>(M666*21)/100</f>
      </c>
      <c t="s">
        <v>28</v>
      </c>
    </row>
    <row r="667" spans="1:5" ht="12.75">
      <c r="A667" s="35" t="s">
        <v>56</v>
      </c>
      <c r="E667" s="39" t="s">
        <v>4219</v>
      </c>
    </row>
    <row r="668" spans="1:5" ht="12.75">
      <c r="A668" s="35" t="s">
        <v>57</v>
      </c>
      <c r="E668" s="40" t="s">
        <v>5</v>
      </c>
    </row>
    <row r="669" spans="1:5" ht="12.75">
      <c r="A669" t="s">
        <v>58</v>
      </c>
      <c r="E669" s="39" t="s">
        <v>5</v>
      </c>
    </row>
    <row r="670" spans="1:16" ht="12.75">
      <c r="A670" t="s">
        <v>50</v>
      </c>
      <c s="34" t="s">
        <v>2746</v>
      </c>
      <c s="34" t="s">
        <v>4220</v>
      </c>
      <c s="35" t="s">
        <v>5</v>
      </c>
      <c s="6" t="s">
        <v>4221</v>
      </c>
      <c s="36" t="s">
        <v>139</v>
      </c>
      <c s="37">
        <v>3</v>
      </c>
      <c s="36">
        <v>0</v>
      </c>
      <c s="36">
        <f>ROUND(G670*H670,6)</f>
      </c>
      <c r="L670" s="38">
        <v>0</v>
      </c>
      <c s="32">
        <f>ROUND(ROUND(L670,2)*ROUND(G670,3),2)</f>
      </c>
      <c s="36" t="s">
        <v>447</v>
      </c>
      <c>
        <f>(M670*21)/100</f>
      </c>
      <c t="s">
        <v>28</v>
      </c>
    </row>
    <row r="671" spans="1:5" ht="12.75">
      <c r="A671" s="35" t="s">
        <v>56</v>
      </c>
      <c r="E671" s="39" t="s">
        <v>4221</v>
      </c>
    </row>
    <row r="672" spans="1:5" ht="12.75">
      <c r="A672" s="35" t="s">
        <v>57</v>
      </c>
      <c r="E672" s="40" t="s">
        <v>5</v>
      </c>
    </row>
    <row r="673" spans="1:5" ht="12.75">
      <c r="A673" t="s">
        <v>58</v>
      </c>
      <c r="E673" s="39" t="s">
        <v>5</v>
      </c>
    </row>
    <row r="674" spans="1:16" ht="12.75">
      <c r="A674" t="s">
        <v>50</v>
      </c>
      <c s="34" t="s">
        <v>2749</v>
      </c>
      <c s="34" t="s">
        <v>3976</v>
      </c>
      <c s="35" t="s">
        <v>5</v>
      </c>
      <c s="6" t="s">
        <v>3977</v>
      </c>
      <c s="36" t="s">
        <v>139</v>
      </c>
      <c s="37">
        <v>21</v>
      </c>
      <c s="36">
        <v>0</v>
      </c>
      <c s="36">
        <f>ROUND(G674*H674,6)</f>
      </c>
      <c r="L674" s="38">
        <v>0</v>
      </c>
      <c s="32">
        <f>ROUND(ROUND(L674,2)*ROUND(G674,3),2)</f>
      </c>
      <c s="36" t="s">
        <v>447</v>
      </c>
      <c>
        <f>(M674*21)/100</f>
      </c>
      <c t="s">
        <v>28</v>
      </c>
    </row>
    <row r="675" spans="1:5" ht="12.75">
      <c r="A675" s="35" t="s">
        <v>56</v>
      </c>
      <c r="E675" s="39" t="s">
        <v>3977</v>
      </c>
    </row>
    <row r="676" spans="1:5" ht="12.75">
      <c r="A676" s="35" t="s">
        <v>57</v>
      </c>
      <c r="E676" s="40" t="s">
        <v>5</v>
      </c>
    </row>
    <row r="677" spans="1:5" ht="12.75">
      <c r="A677" t="s">
        <v>58</v>
      </c>
      <c r="E677" s="39" t="s">
        <v>5</v>
      </c>
    </row>
    <row r="678" spans="1:16" ht="12.75">
      <c r="A678" t="s">
        <v>50</v>
      </c>
      <c s="34" t="s">
        <v>2752</v>
      </c>
      <c s="34" t="s">
        <v>4168</v>
      </c>
      <c s="35" t="s">
        <v>5</v>
      </c>
      <c s="6" t="s">
        <v>4169</v>
      </c>
      <c s="36" t="s">
        <v>139</v>
      </c>
      <c s="37">
        <v>4</v>
      </c>
      <c s="36">
        <v>0</v>
      </c>
      <c s="36">
        <f>ROUND(G678*H678,6)</f>
      </c>
      <c r="L678" s="38">
        <v>0</v>
      </c>
      <c s="32">
        <f>ROUND(ROUND(L678,2)*ROUND(G678,3),2)</f>
      </c>
      <c s="36" t="s">
        <v>447</v>
      </c>
      <c>
        <f>(M678*21)/100</f>
      </c>
      <c t="s">
        <v>28</v>
      </c>
    </row>
    <row r="679" spans="1:5" ht="12.75">
      <c r="A679" s="35" t="s">
        <v>56</v>
      </c>
      <c r="E679" s="39" t="s">
        <v>4169</v>
      </c>
    </row>
    <row r="680" spans="1:5" ht="12.75">
      <c r="A680" s="35" t="s">
        <v>57</v>
      </c>
      <c r="E680" s="40" t="s">
        <v>5</v>
      </c>
    </row>
    <row r="681" spans="1:5" ht="12.75">
      <c r="A681" t="s">
        <v>58</v>
      </c>
      <c r="E681" s="39" t="s">
        <v>5</v>
      </c>
    </row>
    <row r="682" spans="1:16" ht="25.5">
      <c r="A682" t="s">
        <v>50</v>
      </c>
      <c s="34" t="s">
        <v>2755</v>
      </c>
      <c s="34" t="s">
        <v>4222</v>
      </c>
      <c s="35" t="s">
        <v>5</v>
      </c>
      <c s="6" t="s">
        <v>4223</v>
      </c>
      <c s="36" t="s">
        <v>54</v>
      </c>
      <c s="37">
        <v>4</v>
      </c>
      <c s="36">
        <v>0</v>
      </c>
      <c s="36">
        <f>ROUND(G682*H682,6)</f>
      </c>
      <c r="L682" s="38">
        <v>0</v>
      </c>
      <c s="32">
        <f>ROUND(ROUND(L682,2)*ROUND(G682,3),2)</f>
      </c>
      <c s="36" t="s">
        <v>61</v>
      </c>
      <c>
        <f>(M682*21)/100</f>
      </c>
      <c t="s">
        <v>28</v>
      </c>
    </row>
    <row r="683" spans="1:5" ht="25.5">
      <c r="A683" s="35" t="s">
        <v>56</v>
      </c>
      <c r="E683" s="39" t="s">
        <v>4223</v>
      </c>
    </row>
    <row r="684" spans="1:5" ht="12.75">
      <c r="A684" s="35" t="s">
        <v>57</v>
      </c>
      <c r="E684" s="40" t="s">
        <v>5</v>
      </c>
    </row>
    <row r="685" spans="1:5" ht="12.75">
      <c r="A685" t="s">
        <v>58</v>
      </c>
      <c r="E685" s="39" t="s">
        <v>5</v>
      </c>
    </row>
    <row r="686" spans="1:16" ht="25.5">
      <c r="A686" t="s">
        <v>50</v>
      </c>
      <c s="34" t="s">
        <v>2758</v>
      </c>
      <c s="34" t="s">
        <v>4224</v>
      </c>
      <c s="35" t="s">
        <v>5</v>
      </c>
      <c s="6" t="s">
        <v>4225</v>
      </c>
      <c s="36" t="s">
        <v>54</v>
      </c>
      <c s="37">
        <v>1</v>
      </c>
      <c s="36">
        <v>0</v>
      </c>
      <c s="36">
        <f>ROUND(G686*H686,6)</f>
      </c>
      <c r="L686" s="38">
        <v>0</v>
      </c>
      <c s="32">
        <f>ROUND(ROUND(L686,2)*ROUND(G686,3),2)</f>
      </c>
      <c s="36" t="s">
        <v>61</v>
      </c>
      <c>
        <f>(M686*21)/100</f>
      </c>
      <c t="s">
        <v>28</v>
      </c>
    </row>
    <row r="687" spans="1:5" ht="25.5">
      <c r="A687" s="35" t="s">
        <v>56</v>
      </c>
      <c r="E687" s="39" t="s">
        <v>4225</v>
      </c>
    </row>
    <row r="688" spans="1:5" ht="12.75">
      <c r="A688" s="35" t="s">
        <v>57</v>
      </c>
      <c r="E688" s="40" t="s">
        <v>5</v>
      </c>
    </row>
    <row r="689" spans="1:5" ht="12.75">
      <c r="A689" t="s">
        <v>58</v>
      </c>
      <c r="E689" s="39" t="s">
        <v>5</v>
      </c>
    </row>
    <row r="690" spans="1:16" ht="12.75">
      <c r="A690" t="s">
        <v>50</v>
      </c>
      <c s="34" t="s">
        <v>2761</v>
      </c>
      <c s="34" t="s">
        <v>4226</v>
      </c>
      <c s="35" t="s">
        <v>5</v>
      </c>
      <c s="6" t="s">
        <v>4227</v>
      </c>
      <c s="36" t="s">
        <v>54</v>
      </c>
      <c s="37">
        <v>1</v>
      </c>
      <c s="36">
        <v>0</v>
      </c>
      <c s="36">
        <f>ROUND(G690*H690,6)</f>
      </c>
      <c r="L690" s="38">
        <v>0</v>
      </c>
      <c s="32">
        <f>ROUND(ROUND(L690,2)*ROUND(G690,3),2)</f>
      </c>
      <c s="36" t="s">
        <v>61</v>
      </c>
      <c>
        <f>(M690*21)/100</f>
      </c>
      <c t="s">
        <v>28</v>
      </c>
    </row>
    <row r="691" spans="1:5" ht="12.75">
      <c r="A691" s="35" t="s">
        <v>56</v>
      </c>
      <c r="E691" s="39" t="s">
        <v>4227</v>
      </c>
    </row>
    <row r="692" spans="1:5" ht="12.75">
      <c r="A692" s="35" t="s">
        <v>57</v>
      </c>
      <c r="E692" s="40" t="s">
        <v>5</v>
      </c>
    </row>
    <row r="693" spans="1:5" ht="12.75">
      <c r="A693" t="s">
        <v>58</v>
      </c>
      <c r="E693" s="39" t="s">
        <v>5</v>
      </c>
    </row>
    <row r="694" spans="1:16" ht="12.75">
      <c r="A694" t="s">
        <v>50</v>
      </c>
      <c s="34" t="s">
        <v>2764</v>
      </c>
      <c s="34" t="s">
        <v>4228</v>
      </c>
      <c s="35" t="s">
        <v>5</v>
      </c>
      <c s="6" t="s">
        <v>4213</v>
      </c>
      <c s="36" t="s">
        <v>54</v>
      </c>
      <c s="37">
        <v>1</v>
      </c>
      <c s="36">
        <v>0</v>
      </c>
      <c s="36">
        <f>ROUND(G694*H694,6)</f>
      </c>
      <c r="L694" s="38">
        <v>0</v>
      </c>
      <c s="32">
        <f>ROUND(ROUND(L694,2)*ROUND(G694,3),2)</f>
      </c>
      <c s="36" t="s">
        <v>61</v>
      </c>
      <c>
        <f>(M694*21)/100</f>
      </c>
      <c t="s">
        <v>28</v>
      </c>
    </row>
    <row r="695" spans="1:5" ht="12.75">
      <c r="A695" s="35" t="s">
        <v>56</v>
      </c>
      <c r="E695" s="39" t="s">
        <v>4213</v>
      </c>
    </row>
    <row r="696" spans="1:5" ht="12.75">
      <c r="A696" s="35" t="s">
        <v>57</v>
      </c>
      <c r="E696" s="40" t="s">
        <v>5</v>
      </c>
    </row>
    <row r="697" spans="1:5" ht="12.75">
      <c r="A697" t="s">
        <v>58</v>
      </c>
      <c r="E697" s="39" t="s">
        <v>5</v>
      </c>
    </row>
    <row r="698" spans="1:16" ht="12.75">
      <c r="A698" t="s">
        <v>50</v>
      </c>
      <c s="34" t="s">
        <v>2767</v>
      </c>
      <c s="34" t="s">
        <v>4229</v>
      </c>
      <c s="35" t="s">
        <v>5</v>
      </c>
      <c s="6" t="s">
        <v>4215</v>
      </c>
      <c s="36" t="s">
        <v>54</v>
      </c>
      <c s="37">
        <v>1</v>
      </c>
      <c s="36">
        <v>0</v>
      </c>
      <c s="36">
        <f>ROUND(G698*H698,6)</f>
      </c>
      <c r="L698" s="38">
        <v>0</v>
      </c>
      <c s="32">
        <f>ROUND(ROUND(L698,2)*ROUND(G698,3),2)</f>
      </c>
      <c s="36" t="s">
        <v>61</v>
      </c>
      <c>
        <f>(M698*21)/100</f>
      </c>
      <c t="s">
        <v>28</v>
      </c>
    </row>
    <row r="699" spans="1:5" ht="12.75">
      <c r="A699" s="35" t="s">
        <v>56</v>
      </c>
      <c r="E699" s="39" t="s">
        <v>4215</v>
      </c>
    </row>
    <row r="700" spans="1:5" ht="12.75">
      <c r="A700" s="35" t="s">
        <v>57</v>
      </c>
      <c r="E700" s="40" t="s">
        <v>5</v>
      </c>
    </row>
    <row r="701" spans="1:5" ht="12.75">
      <c r="A701" t="s">
        <v>58</v>
      </c>
      <c r="E701" s="39" t="s">
        <v>5</v>
      </c>
    </row>
    <row r="702" spans="1:16" ht="12.75">
      <c r="A702" t="s">
        <v>50</v>
      </c>
      <c s="34" t="s">
        <v>2771</v>
      </c>
      <c s="34" t="s">
        <v>4230</v>
      </c>
      <c s="35" t="s">
        <v>5</v>
      </c>
      <c s="6" t="s">
        <v>4217</v>
      </c>
      <c s="36" t="s">
        <v>54</v>
      </c>
      <c s="37">
        <v>1</v>
      </c>
      <c s="36">
        <v>0</v>
      </c>
      <c s="36">
        <f>ROUND(G702*H702,6)</f>
      </c>
      <c r="L702" s="38">
        <v>0</v>
      </c>
      <c s="32">
        <f>ROUND(ROUND(L702,2)*ROUND(G702,3),2)</f>
      </c>
      <c s="36" t="s">
        <v>61</v>
      </c>
      <c>
        <f>(M702*21)/100</f>
      </c>
      <c t="s">
        <v>28</v>
      </c>
    </row>
    <row r="703" spans="1:5" ht="12.75">
      <c r="A703" s="35" t="s">
        <v>56</v>
      </c>
      <c r="E703" s="39" t="s">
        <v>4217</v>
      </c>
    </row>
    <row r="704" spans="1:5" ht="12.75">
      <c r="A704" s="35" t="s">
        <v>57</v>
      </c>
      <c r="E704" s="40" t="s">
        <v>5</v>
      </c>
    </row>
    <row r="705" spans="1:5" ht="12.75">
      <c r="A705" t="s">
        <v>58</v>
      </c>
      <c r="E705" s="39" t="s">
        <v>5</v>
      </c>
    </row>
    <row r="706" spans="1:16" ht="25.5">
      <c r="A706" t="s">
        <v>50</v>
      </c>
      <c s="34" t="s">
        <v>2775</v>
      </c>
      <c s="34" t="s">
        <v>4231</v>
      </c>
      <c s="35" t="s">
        <v>5</v>
      </c>
      <c s="6" t="s">
        <v>4165</v>
      </c>
      <c s="36" t="s">
        <v>54</v>
      </c>
      <c s="37">
        <v>17</v>
      </c>
      <c s="36">
        <v>0</v>
      </c>
      <c s="36">
        <f>ROUND(G706*H706,6)</f>
      </c>
      <c r="L706" s="38">
        <v>0</v>
      </c>
      <c s="32">
        <f>ROUND(ROUND(L706,2)*ROUND(G706,3),2)</f>
      </c>
      <c s="36" t="s">
        <v>61</v>
      </c>
      <c>
        <f>(M706*21)/100</f>
      </c>
      <c t="s">
        <v>28</v>
      </c>
    </row>
    <row r="707" spans="1:5" ht="25.5">
      <c r="A707" s="35" t="s">
        <v>56</v>
      </c>
      <c r="E707" s="39" t="s">
        <v>4165</v>
      </c>
    </row>
    <row r="708" spans="1:5" ht="12.75">
      <c r="A708" s="35" t="s">
        <v>57</v>
      </c>
      <c r="E708" s="40" t="s">
        <v>5</v>
      </c>
    </row>
    <row r="709" spans="1:5" ht="12.75">
      <c r="A709" t="s">
        <v>58</v>
      </c>
      <c r="E709" s="39" t="s">
        <v>5</v>
      </c>
    </row>
    <row r="710" spans="1:16" ht="12.75">
      <c r="A710" t="s">
        <v>50</v>
      </c>
      <c s="34" t="s">
        <v>2779</v>
      </c>
      <c s="34" t="s">
        <v>4232</v>
      </c>
      <c s="35" t="s">
        <v>5</v>
      </c>
      <c s="6" t="s">
        <v>4167</v>
      </c>
      <c s="36" t="s">
        <v>54</v>
      </c>
      <c s="37">
        <v>3</v>
      </c>
      <c s="36">
        <v>0</v>
      </c>
      <c s="36">
        <f>ROUND(G710*H710,6)</f>
      </c>
      <c r="L710" s="38">
        <v>0</v>
      </c>
      <c s="32">
        <f>ROUND(ROUND(L710,2)*ROUND(G710,3),2)</f>
      </c>
      <c s="36" t="s">
        <v>61</v>
      </c>
      <c>
        <f>(M710*21)/100</f>
      </c>
      <c t="s">
        <v>28</v>
      </c>
    </row>
    <row r="711" spans="1:5" ht="12.75">
      <c r="A711" s="35" t="s">
        <v>56</v>
      </c>
      <c r="E711" s="39" t="s">
        <v>4167</v>
      </c>
    </row>
    <row r="712" spans="1:5" ht="12.75">
      <c r="A712" s="35" t="s">
        <v>57</v>
      </c>
      <c r="E712" s="40" t="s">
        <v>5</v>
      </c>
    </row>
    <row r="713" spans="1:5" ht="12.75">
      <c r="A713" t="s">
        <v>58</v>
      </c>
      <c r="E713" s="39" t="s">
        <v>5</v>
      </c>
    </row>
    <row r="714" spans="1:16" ht="12.75">
      <c r="A714" t="s">
        <v>50</v>
      </c>
      <c s="34" t="s">
        <v>2782</v>
      </c>
      <c s="34" t="s">
        <v>4233</v>
      </c>
      <c s="35" t="s">
        <v>5</v>
      </c>
      <c s="6" t="s">
        <v>4234</v>
      </c>
      <c s="36" t="s">
        <v>54</v>
      </c>
      <c s="37">
        <v>1</v>
      </c>
      <c s="36">
        <v>0</v>
      </c>
      <c s="36">
        <f>ROUND(G714*H714,6)</f>
      </c>
      <c r="L714" s="38">
        <v>0</v>
      </c>
      <c s="32">
        <f>ROUND(ROUND(L714,2)*ROUND(G714,3),2)</f>
      </c>
      <c s="36" t="s">
        <v>61</v>
      </c>
      <c>
        <f>(M714*21)/100</f>
      </c>
      <c t="s">
        <v>28</v>
      </c>
    </row>
    <row r="715" spans="1:5" ht="12.75">
      <c r="A715" s="35" t="s">
        <v>56</v>
      </c>
      <c r="E715" s="39" t="s">
        <v>4234</v>
      </c>
    </row>
    <row r="716" spans="1:5" ht="12.75">
      <c r="A716" s="35" t="s">
        <v>57</v>
      </c>
      <c r="E716" s="40" t="s">
        <v>5</v>
      </c>
    </row>
    <row r="717" spans="1:5" ht="12.75">
      <c r="A717" t="s">
        <v>58</v>
      </c>
      <c r="E717" s="39" t="s">
        <v>5</v>
      </c>
    </row>
    <row r="718" spans="1:16" ht="12.75">
      <c r="A718" t="s">
        <v>50</v>
      </c>
      <c s="34" t="s">
        <v>2786</v>
      </c>
      <c s="34" t="s">
        <v>4235</v>
      </c>
      <c s="35" t="s">
        <v>5</v>
      </c>
      <c s="6" t="s">
        <v>4236</v>
      </c>
      <c s="36" t="s">
        <v>54</v>
      </c>
      <c s="37">
        <v>1</v>
      </c>
      <c s="36">
        <v>0</v>
      </c>
      <c s="36">
        <f>ROUND(G718*H718,6)</f>
      </c>
      <c r="L718" s="38">
        <v>0</v>
      </c>
      <c s="32">
        <f>ROUND(ROUND(L718,2)*ROUND(G718,3),2)</f>
      </c>
      <c s="36" t="s">
        <v>61</v>
      </c>
      <c>
        <f>(M718*21)/100</f>
      </c>
      <c t="s">
        <v>28</v>
      </c>
    </row>
    <row r="719" spans="1:5" ht="12.75">
      <c r="A719" s="35" t="s">
        <v>56</v>
      </c>
      <c r="E719" s="39" t="s">
        <v>4236</v>
      </c>
    </row>
    <row r="720" spans="1:5" ht="12.75">
      <c r="A720" s="35" t="s">
        <v>57</v>
      </c>
      <c r="E720" s="40" t="s">
        <v>5</v>
      </c>
    </row>
    <row r="721" spans="1:5" ht="12.75">
      <c r="A721" t="s">
        <v>58</v>
      </c>
      <c r="E721" s="39" t="s">
        <v>5</v>
      </c>
    </row>
    <row r="722" spans="1:16" ht="12.75">
      <c r="A722" t="s">
        <v>50</v>
      </c>
      <c s="34" t="s">
        <v>2790</v>
      </c>
      <c s="34" t="s">
        <v>4237</v>
      </c>
      <c s="35" t="s">
        <v>5</v>
      </c>
      <c s="6" t="s">
        <v>4176</v>
      </c>
      <c s="36" t="s">
        <v>54</v>
      </c>
      <c s="37">
        <v>19</v>
      </c>
      <c s="36">
        <v>0</v>
      </c>
      <c s="36">
        <f>ROUND(G722*H722,6)</f>
      </c>
      <c r="L722" s="38">
        <v>0</v>
      </c>
      <c s="32">
        <f>ROUND(ROUND(L722,2)*ROUND(G722,3),2)</f>
      </c>
      <c s="36" t="s">
        <v>61</v>
      </c>
      <c>
        <f>(M722*21)/100</f>
      </c>
      <c t="s">
        <v>28</v>
      </c>
    </row>
    <row r="723" spans="1:5" ht="12.75">
      <c r="A723" s="35" t="s">
        <v>56</v>
      </c>
      <c r="E723" s="39" t="s">
        <v>4176</v>
      </c>
    </row>
    <row r="724" spans="1:5" ht="12.75">
      <c r="A724" s="35" t="s">
        <v>57</v>
      </c>
      <c r="E724" s="40" t="s">
        <v>5</v>
      </c>
    </row>
    <row r="725" spans="1:5" ht="12.75">
      <c r="A725" t="s">
        <v>58</v>
      </c>
      <c r="E725" s="39" t="s">
        <v>5</v>
      </c>
    </row>
    <row r="726" spans="1:16" ht="12.75">
      <c r="A726" t="s">
        <v>50</v>
      </c>
      <c s="34" t="s">
        <v>2794</v>
      </c>
      <c s="34" t="s">
        <v>4238</v>
      </c>
      <c s="35" t="s">
        <v>5</v>
      </c>
      <c s="6" t="s">
        <v>4178</v>
      </c>
      <c s="36" t="s">
        <v>54</v>
      </c>
      <c s="37">
        <v>1</v>
      </c>
      <c s="36">
        <v>0</v>
      </c>
      <c s="36">
        <f>ROUND(G726*H726,6)</f>
      </c>
      <c r="L726" s="38">
        <v>0</v>
      </c>
      <c s="32">
        <f>ROUND(ROUND(L726,2)*ROUND(G726,3),2)</f>
      </c>
      <c s="36" t="s">
        <v>61</v>
      </c>
      <c>
        <f>(M726*21)/100</f>
      </c>
      <c t="s">
        <v>28</v>
      </c>
    </row>
    <row r="727" spans="1:5" ht="12.75">
      <c r="A727" s="35" t="s">
        <v>56</v>
      </c>
      <c r="E727" s="39" t="s">
        <v>4178</v>
      </c>
    </row>
    <row r="728" spans="1:5" ht="12.75">
      <c r="A728" s="35" t="s">
        <v>57</v>
      </c>
      <c r="E728" s="40" t="s">
        <v>5</v>
      </c>
    </row>
    <row r="729" spans="1:5" ht="12.75">
      <c r="A729" t="s">
        <v>58</v>
      </c>
      <c r="E729" s="39" t="s">
        <v>5</v>
      </c>
    </row>
    <row r="730" spans="1:16" ht="12.75">
      <c r="A730" t="s">
        <v>50</v>
      </c>
      <c s="34" t="s">
        <v>2798</v>
      </c>
      <c s="34" t="s">
        <v>4239</v>
      </c>
      <c s="35" t="s">
        <v>5</v>
      </c>
      <c s="6" t="s">
        <v>4240</v>
      </c>
      <c s="36" t="s">
        <v>54</v>
      </c>
      <c s="37">
        <v>3</v>
      </c>
      <c s="36">
        <v>0</v>
      </c>
      <c s="36">
        <f>ROUND(G730*H730,6)</f>
      </c>
      <c r="L730" s="38">
        <v>0</v>
      </c>
      <c s="32">
        <f>ROUND(ROUND(L730,2)*ROUND(G730,3),2)</f>
      </c>
      <c s="36" t="s">
        <v>61</v>
      </c>
      <c>
        <f>(M730*21)/100</f>
      </c>
      <c t="s">
        <v>28</v>
      </c>
    </row>
    <row r="731" spans="1:5" ht="12.75">
      <c r="A731" s="35" t="s">
        <v>56</v>
      </c>
      <c r="E731" s="39" t="s">
        <v>4240</v>
      </c>
    </row>
    <row r="732" spans="1:5" ht="12.75">
      <c r="A732" s="35" t="s">
        <v>57</v>
      </c>
      <c r="E732" s="40" t="s">
        <v>5</v>
      </c>
    </row>
    <row r="733" spans="1:5" ht="12.75">
      <c r="A733" t="s">
        <v>58</v>
      </c>
      <c r="E733" s="39" t="s">
        <v>5</v>
      </c>
    </row>
    <row r="734" spans="1:16" ht="25.5">
      <c r="A734" t="s">
        <v>50</v>
      </c>
      <c s="34" t="s">
        <v>2802</v>
      </c>
      <c s="34" t="s">
        <v>4241</v>
      </c>
      <c s="35" t="s">
        <v>5</v>
      </c>
      <c s="6" t="s">
        <v>4242</v>
      </c>
      <c s="36" t="s">
        <v>54</v>
      </c>
      <c s="37">
        <v>4</v>
      </c>
      <c s="36">
        <v>0</v>
      </c>
      <c s="36">
        <f>ROUND(G734*H734,6)</f>
      </c>
      <c r="L734" s="38">
        <v>0</v>
      </c>
      <c s="32">
        <f>ROUND(ROUND(L734,2)*ROUND(G734,3),2)</f>
      </c>
      <c s="36" t="s">
        <v>61</v>
      </c>
      <c>
        <f>(M734*21)/100</f>
      </c>
      <c t="s">
        <v>28</v>
      </c>
    </row>
    <row r="735" spans="1:5" ht="25.5">
      <c r="A735" s="35" t="s">
        <v>56</v>
      </c>
      <c r="E735" s="39" t="s">
        <v>4242</v>
      </c>
    </row>
    <row r="736" spans="1:5" ht="12.75">
      <c r="A736" s="35" t="s">
        <v>57</v>
      </c>
      <c r="E736" s="40" t="s">
        <v>5</v>
      </c>
    </row>
    <row r="737" spans="1:5" ht="12.75">
      <c r="A737" t="s">
        <v>58</v>
      </c>
      <c r="E737" s="39" t="s">
        <v>5</v>
      </c>
    </row>
    <row r="738" spans="1:16" ht="12.75">
      <c r="A738" t="s">
        <v>50</v>
      </c>
      <c s="34" t="s">
        <v>2806</v>
      </c>
      <c s="34" t="s">
        <v>4243</v>
      </c>
      <c s="35" t="s">
        <v>5</v>
      </c>
      <c s="6" t="s">
        <v>4180</v>
      </c>
      <c s="36" t="s">
        <v>54</v>
      </c>
      <c s="37">
        <v>1</v>
      </c>
      <c s="36">
        <v>0</v>
      </c>
      <c s="36">
        <f>ROUND(G738*H738,6)</f>
      </c>
      <c r="L738" s="38">
        <v>0</v>
      </c>
      <c s="32">
        <f>ROUND(ROUND(L738,2)*ROUND(G738,3),2)</f>
      </c>
      <c s="36" t="s">
        <v>61</v>
      </c>
      <c>
        <f>(M738*21)/100</f>
      </c>
      <c t="s">
        <v>28</v>
      </c>
    </row>
    <row r="739" spans="1:5" ht="12.75">
      <c r="A739" s="35" t="s">
        <v>56</v>
      </c>
      <c r="E739" s="39" t="s">
        <v>4180</v>
      </c>
    </row>
    <row r="740" spans="1:5" ht="12.75">
      <c r="A740" s="35" t="s">
        <v>57</v>
      </c>
      <c r="E740" s="40" t="s">
        <v>5</v>
      </c>
    </row>
    <row r="741" spans="1:5" ht="12.75">
      <c r="A741" t="s">
        <v>58</v>
      </c>
      <c r="E741" s="39" t="s">
        <v>5</v>
      </c>
    </row>
    <row r="742" spans="1:16" ht="12.75">
      <c r="A742" t="s">
        <v>50</v>
      </c>
      <c s="34" t="s">
        <v>2810</v>
      </c>
      <c s="34" t="s">
        <v>4244</v>
      </c>
      <c s="35" t="s">
        <v>5</v>
      </c>
      <c s="6" t="s">
        <v>4209</v>
      </c>
      <c s="36" t="s">
        <v>54</v>
      </c>
      <c s="37">
        <v>3</v>
      </c>
      <c s="36">
        <v>0</v>
      </c>
      <c s="36">
        <f>ROUND(G742*H742,6)</f>
      </c>
      <c r="L742" s="38">
        <v>0</v>
      </c>
      <c s="32">
        <f>ROUND(ROUND(L742,2)*ROUND(G742,3),2)</f>
      </c>
      <c s="36" t="s">
        <v>61</v>
      </c>
      <c>
        <f>(M742*21)/100</f>
      </c>
      <c t="s">
        <v>28</v>
      </c>
    </row>
    <row r="743" spans="1:5" ht="12.75">
      <c r="A743" s="35" t="s">
        <v>56</v>
      </c>
      <c r="E743" s="39" t="s">
        <v>4209</v>
      </c>
    </row>
    <row r="744" spans="1:5" ht="12.75">
      <c r="A744" s="35" t="s">
        <v>57</v>
      </c>
      <c r="E744" s="40" t="s">
        <v>5</v>
      </c>
    </row>
    <row r="745" spans="1:5" ht="12.75">
      <c r="A745" t="s">
        <v>58</v>
      </c>
      <c r="E745" s="39" t="s">
        <v>5</v>
      </c>
    </row>
    <row r="746" spans="1:16" ht="25.5">
      <c r="A746" t="s">
        <v>50</v>
      </c>
      <c s="34" t="s">
        <v>2814</v>
      </c>
      <c s="34" t="s">
        <v>4245</v>
      </c>
      <c s="35" t="s">
        <v>5</v>
      </c>
      <c s="6" t="s">
        <v>4225</v>
      </c>
      <c s="36" t="s">
        <v>54</v>
      </c>
      <c s="37">
        <v>1</v>
      </c>
      <c s="36">
        <v>0</v>
      </c>
      <c s="36">
        <f>ROUND(G746*H746,6)</f>
      </c>
      <c r="L746" s="38">
        <v>0</v>
      </c>
      <c s="32">
        <f>ROUND(ROUND(L746,2)*ROUND(G746,3),2)</f>
      </c>
      <c s="36" t="s">
        <v>61</v>
      </c>
      <c>
        <f>(M746*21)/100</f>
      </c>
      <c t="s">
        <v>28</v>
      </c>
    </row>
    <row r="747" spans="1:5" ht="25.5">
      <c r="A747" s="35" t="s">
        <v>56</v>
      </c>
      <c r="E747" s="39" t="s">
        <v>4225</v>
      </c>
    </row>
    <row r="748" spans="1:5" ht="12.75">
      <c r="A748" s="35" t="s">
        <v>57</v>
      </c>
      <c r="E748" s="40" t="s">
        <v>5</v>
      </c>
    </row>
    <row r="749" spans="1:5" ht="12.75">
      <c r="A749" t="s">
        <v>58</v>
      </c>
      <c r="E749" s="39" t="s">
        <v>5</v>
      </c>
    </row>
    <row r="750" spans="1:13" ht="12.75">
      <c r="A750" t="s">
        <v>47</v>
      </c>
      <c r="C750" s="31" t="s">
        <v>4246</v>
      </c>
      <c r="E750" s="33" t="s">
        <v>4247</v>
      </c>
      <c r="J750" s="32">
        <f>0</f>
      </c>
      <c s="32">
        <f>0</f>
      </c>
      <c s="32">
        <f>0+L751+L755+L759+L763+L767+L771+L775+L779+L783+L787+L791+L795+L799+L803+L807+L811</f>
      </c>
      <c s="32">
        <f>0+M751+M755+M759+M763+M767+M771+M775+M779+M783+M787+M791+M795+M799+M803+M807+M811</f>
      </c>
    </row>
    <row r="751" spans="1:16" ht="25.5">
      <c r="A751" t="s">
        <v>50</v>
      </c>
      <c s="34" t="s">
        <v>2818</v>
      </c>
      <c s="34" t="s">
        <v>3972</v>
      </c>
      <c s="35" t="s">
        <v>5</v>
      </c>
      <c s="6" t="s">
        <v>3973</v>
      </c>
      <c s="36" t="s">
        <v>139</v>
      </c>
      <c s="37">
        <v>1</v>
      </c>
      <c s="36">
        <v>0</v>
      </c>
      <c s="36">
        <f>ROUND(G751*H751,6)</f>
      </c>
      <c r="L751" s="38">
        <v>0</v>
      </c>
      <c s="32">
        <f>ROUND(ROUND(L751,2)*ROUND(G751,3),2)</f>
      </c>
      <c s="36" t="s">
        <v>447</v>
      </c>
      <c>
        <f>(M751*21)/100</f>
      </c>
      <c t="s">
        <v>28</v>
      </c>
    </row>
    <row r="752" spans="1:5" ht="25.5">
      <c r="A752" s="35" t="s">
        <v>56</v>
      </c>
      <c r="E752" s="39" t="s">
        <v>3973</v>
      </c>
    </row>
    <row r="753" spans="1:5" ht="12.75">
      <c r="A753" s="35" t="s">
        <v>57</v>
      </c>
      <c r="E753" s="40" t="s">
        <v>5</v>
      </c>
    </row>
    <row r="754" spans="1:5" ht="12.75">
      <c r="A754" t="s">
        <v>58</v>
      </c>
      <c r="E754" s="39" t="s">
        <v>5</v>
      </c>
    </row>
    <row r="755" spans="1:16" ht="12.75">
      <c r="A755" t="s">
        <v>50</v>
      </c>
      <c s="34" t="s">
        <v>2822</v>
      </c>
      <c s="34" t="s">
        <v>4248</v>
      </c>
      <c s="35" t="s">
        <v>5</v>
      </c>
      <c s="6" t="s">
        <v>4213</v>
      </c>
      <c s="36" t="s">
        <v>54</v>
      </c>
      <c s="37">
        <v>1</v>
      </c>
      <c s="36">
        <v>0</v>
      </c>
      <c s="36">
        <f>ROUND(G755*H755,6)</f>
      </c>
      <c r="L755" s="38">
        <v>0</v>
      </c>
      <c s="32">
        <f>ROUND(ROUND(L755,2)*ROUND(G755,3),2)</f>
      </c>
      <c s="36" t="s">
        <v>61</v>
      </c>
      <c>
        <f>(M755*21)/100</f>
      </c>
      <c t="s">
        <v>28</v>
      </c>
    </row>
    <row r="756" spans="1:5" ht="12.75">
      <c r="A756" s="35" t="s">
        <v>56</v>
      </c>
      <c r="E756" s="39" t="s">
        <v>4213</v>
      </c>
    </row>
    <row r="757" spans="1:5" ht="12.75">
      <c r="A757" s="35" t="s">
        <v>57</v>
      </c>
      <c r="E757" s="40" t="s">
        <v>5</v>
      </c>
    </row>
    <row r="758" spans="1:5" ht="12.75">
      <c r="A758" t="s">
        <v>58</v>
      </c>
      <c r="E758" s="39" t="s">
        <v>5</v>
      </c>
    </row>
    <row r="759" spans="1:16" ht="12.75">
      <c r="A759" t="s">
        <v>50</v>
      </c>
      <c s="34" t="s">
        <v>2826</v>
      </c>
      <c s="34" t="s">
        <v>4249</v>
      </c>
      <c s="35" t="s">
        <v>5</v>
      </c>
      <c s="6" t="s">
        <v>4215</v>
      </c>
      <c s="36" t="s">
        <v>54</v>
      </c>
      <c s="37">
        <v>1</v>
      </c>
      <c s="36">
        <v>0</v>
      </c>
      <c s="36">
        <f>ROUND(G759*H759,6)</f>
      </c>
      <c r="L759" s="38">
        <v>0</v>
      </c>
      <c s="32">
        <f>ROUND(ROUND(L759,2)*ROUND(G759,3),2)</f>
      </c>
      <c s="36" t="s">
        <v>61</v>
      </c>
      <c>
        <f>(M759*21)/100</f>
      </c>
      <c t="s">
        <v>28</v>
      </c>
    </row>
    <row r="760" spans="1:5" ht="12.75">
      <c r="A760" s="35" t="s">
        <v>56</v>
      </c>
      <c r="E760" s="39" t="s">
        <v>4215</v>
      </c>
    </row>
    <row r="761" spans="1:5" ht="12.75">
      <c r="A761" s="35" t="s">
        <v>57</v>
      </c>
      <c r="E761" s="40" t="s">
        <v>5</v>
      </c>
    </row>
    <row r="762" spans="1:5" ht="12.75">
      <c r="A762" t="s">
        <v>58</v>
      </c>
      <c r="E762" s="39" t="s">
        <v>5</v>
      </c>
    </row>
    <row r="763" spans="1:16" ht="12.75">
      <c r="A763" t="s">
        <v>50</v>
      </c>
      <c s="34" t="s">
        <v>2830</v>
      </c>
      <c s="34" t="s">
        <v>4218</v>
      </c>
      <c s="35" t="s">
        <v>5</v>
      </c>
      <c s="6" t="s">
        <v>4219</v>
      </c>
      <c s="36" t="s">
        <v>139</v>
      </c>
      <c s="37">
        <v>1</v>
      </c>
      <c s="36">
        <v>0</v>
      </c>
      <c s="36">
        <f>ROUND(G763*H763,6)</f>
      </c>
      <c r="L763" s="38">
        <v>0</v>
      </c>
      <c s="32">
        <f>ROUND(ROUND(L763,2)*ROUND(G763,3),2)</f>
      </c>
      <c s="36" t="s">
        <v>447</v>
      </c>
      <c>
        <f>(M763*21)/100</f>
      </c>
      <c t="s">
        <v>28</v>
      </c>
    </row>
    <row r="764" spans="1:5" ht="12.75">
      <c r="A764" s="35" t="s">
        <v>56</v>
      </c>
      <c r="E764" s="39" t="s">
        <v>4219</v>
      </c>
    </row>
    <row r="765" spans="1:5" ht="12.75">
      <c r="A765" s="35" t="s">
        <v>57</v>
      </c>
      <c r="E765" s="40" t="s">
        <v>5</v>
      </c>
    </row>
    <row r="766" spans="1:5" ht="12.75">
      <c r="A766" t="s">
        <v>58</v>
      </c>
      <c r="E766" s="39" t="s">
        <v>5</v>
      </c>
    </row>
    <row r="767" spans="1:16" ht="12.75">
      <c r="A767" t="s">
        <v>50</v>
      </c>
      <c s="34" t="s">
        <v>2833</v>
      </c>
      <c s="34" t="s">
        <v>4168</v>
      </c>
      <c s="35" t="s">
        <v>5</v>
      </c>
      <c s="6" t="s">
        <v>4169</v>
      </c>
      <c s="36" t="s">
        <v>139</v>
      </c>
      <c s="37">
        <v>6</v>
      </c>
      <c s="36">
        <v>0</v>
      </c>
      <c s="36">
        <f>ROUND(G767*H767,6)</f>
      </c>
      <c r="L767" s="38">
        <v>0</v>
      </c>
      <c s="32">
        <f>ROUND(ROUND(L767,2)*ROUND(G767,3),2)</f>
      </c>
      <c s="36" t="s">
        <v>447</v>
      </c>
      <c>
        <f>(M767*21)/100</f>
      </c>
      <c t="s">
        <v>28</v>
      </c>
    </row>
    <row r="768" spans="1:5" ht="12.75">
      <c r="A768" s="35" t="s">
        <v>56</v>
      </c>
      <c r="E768" s="39" t="s">
        <v>4169</v>
      </c>
    </row>
    <row r="769" spans="1:5" ht="12.75">
      <c r="A769" s="35" t="s">
        <v>57</v>
      </c>
      <c r="E769" s="40" t="s">
        <v>5</v>
      </c>
    </row>
    <row r="770" spans="1:5" ht="12.75">
      <c r="A770" t="s">
        <v>58</v>
      </c>
      <c r="E770" s="39" t="s">
        <v>5</v>
      </c>
    </row>
    <row r="771" spans="1:16" ht="25.5">
      <c r="A771" t="s">
        <v>50</v>
      </c>
      <c s="34" t="s">
        <v>2837</v>
      </c>
      <c s="34" t="s">
        <v>4250</v>
      </c>
      <c s="35" t="s">
        <v>5</v>
      </c>
      <c s="6" t="s">
        <v>4223</v>
      </c>
      <c s="36" t="s">
        <v>54</v>
      </c>
      <c s="37">
        <v>7</v>
      </c>
      <c s="36">
        <v>0</v>
      </c>
      <c s="36">
        <f>ROUND(G771*H771,6)</f>
      </c>
      <c r="L771" s="38">
        <v>0</v>
      </c>
      <c s="32">
        <f>ROUND(ROUND(L771,2)*ROUND(G771,3),2)</f>
      </c>
      <c s="36" t="s">
        <v>61</v>
      </c>
      <c>
        <f>(M771*21)/100</f>
      </c>
      <c t="s">
        <v>28</v>
      </c>
    </row>
    <row r="772" spans="1:5" ht="25.5">
      <c r="A772" s="35" t="s">
        <v>56</v>
      </c>
      <c r="E772" s="39" t="s">
        <v>4223</v>
      </c>
    </row>
    <row r="773" spans="1:5" ht="12.75">
      <c r="A773" s="35" t="s">
        <v>57</v>
      </c>
      <c r="E773" s="40" t="s">
        <v>5</v>
      </c>
    </row>
    <row r="774" spans="1:5" ht="12.75">
      <c r="A774" t="s">
        <v>58</v>
      </c>
      <c r="E774" s="39" t="s">
        <v>5</v>
      </c>
    </row>
    <row r="775" spans="1:16" ht="12.75">
      <c r="A775" t="s">
        <v>50</v>
      </c>
      <c s="34" t="s">
        <v>2840</v>
      </c>
      <c s="34" t="s">
        <v>4251</v>
      </c>
      <c s="35" t="s">
        <v>5</v>
      </c>
      <c s="6" t="s">
        <v>4252</v>
      </c>
      <c s="36" t="s">
        <v>54</v>
      </c>
      <c s="37">
        <v>1</v>
      </c>
      <c s="36">
        <v>0</v>
      </c>
      <c s="36">
        <f>ROUND(G775*H775,6)</f>
      </c>
      <c r="L775" s="38">
        <v>0</v>
      </c>
      <c s="32">
        <f>ROUND(ROUND(L775,2)*ROUND(G775,3),2)</f>
      </c>
      <c s="36" t="s">
        <v>61</v>
      </c>
      <c>
        <f>(M775*21)/100</f>
      </c>
      <c t="s">
        <v>28</v>
      </c>
    </row>
    <row r="776" spans="1:5" ht="12.75">
      <c r="A776" s="35" t="s">
        <v>56</v>
      </c>
      <c r="E776" s="39" t="s">
        <v>4252</v>
      </c>
    </row>
    <row r="777" spans="1:5" ht="12.75">
      <c r="A777" s="35" t="s">
        <v>57</v>
      </c>
      <c r="E777" s="40" t="s">
        <v>5</v>
      </c>
    </row>
    <row r="778" spans="1:5" ht="12.75">
      <c r="A778" t="s">
        <v>58</v>
      </c>
      <c r="E778" s="39" t="s">
        <v>5</v>
      </c>
    </row>
    <row r="779" spans="1:16" ht="12.75">
      <c r="A779" t="s">
        <v>50</v>
      </c>
      <c s="34" t="s">
        <v>2844</v>
      </c>
      <c s="34" t="s">
        <v>4253</v>
      </c>
      <c s="35" t="s">
        <v>5</v>
      </c>
      <c s="6" t="s">
        <v>4213</v>
      </c>
      <c s="36" t="s">
        <v>54</v>
      </c>
      <c s="37">
        <v>1</v>
      </c>
      <c s="36">
        <v>0</v>
      </c>
      <c s="36">
        <f>ROUND(G779*H779,6)</f>
      </c>
      <c r="L779" s="38">
        <v>0</v>
      </c>
      <c s="32">
        <f>ROUND(ROUND(L779,2)*ROUND(G779,3),2)</f>
      </c>
      <c s="36" t="s">
        <v>61</v>
      </c>
      <c>
        <f>(M779*21)/100</f>
      </c>
      <c t="s">
        <v>28</v>
      </c>
    </row>
    <row r="780" spans="1:5" ht="12.75">
      <c r="A780" s="35" t="s">
        <v>56</v>
      </c>
      <c r="E780" s="39" t="s">
        <v>4213</v>
      </c>
    </row>
    <row r="781" spans="1:5" ht="12.75">
      <c r="A781" s="35" t="s">
        <v>57</v>
      </c>
      <c r="E781" s="40" t="s">
        <v>5</v>
      </c>
    </row>
    <row r="782" spans="1:5" ht="12.75">
      <c r="A782" t="s">
        <v>58</v>
      </c>
      <c r="E782" s="39" t="s">
        <v>5</v>
      </c>
    </row>
    <row r="783" spans="1:16" ht="12.75">
      <c r="A783" t="s">
        <v>50</v>
      </c>
      <c s="34" t="s">
        <v>2848</v>
      </c>
      <c s="34" t="s">
        <v>4254</v>
      </c>
      <c s="35" t="s">
        <v>5</v>
      </c>
      <c s="6" t="s">
        <v>4215</v>
      </c>
      <c s="36" t="s">
        <v>54</v>
      </c>
      <c s="37">
        <v>1</v>
      </c>
      <c s="36">
        <v>0</v>
      </c>
      <c s="36">
        <f>ROUND(G783*H783,6)</f>
      </c>
      <c r="L783" s="38">
        <v>0</v>
      </c>
      <c s="32">
        <f>ROUND(ROUND(L783,2)*ROUND(G783,3),2)</f>
      </c>
      <c s="36" t="s">
        <v>61</v>
      </c>
      <c>
        <f>(M783*21)/100</f>
      </c>
      <c t="s">
        <v>28</v>
      </c>
    </row>
    <row r="784" spans="1:5" ht="12.75">
      <c r="A784" s="35" t="s">
        <v>56</v>
      </c>
      <c r="E784" s="39" t="s">
        <v>4215</v>
      </c>
    </row>
    <row r="785" spans="1:5" ht="12.75">
      <c r="A785" s="35" t="s">
        <v>57</v>
      </c>
      <c r="E785" s="40" t="s">
        <v>5</v>
      </c>
    </row>
    <row r="786" spans="1:5" ht="12.75">
      <c r="A786" t="s">
        <v>58</v>
      </c>
      <c r="E786" s="39" t="s">
        <v>5</v>
      </c>
    </row>
    <row r="787" spans="1:16" ht="25.5">
      <c r="A787" t="s">
        <v>50</v>
      </c>
      <c s="34" t="s">
        <v>2851</v>
      </c>
      <c s="34" t="s">
        <v>4255</v>
      </c>
      <c s="35" t="s">
        <v>5</v>
      </c>
      <c s="6" t="s">
        <v>4256</v>
      </c>
      <c s="36" t="s">
        <v>54</v>
      </c>
      <c s="37">
        <v>1</v>
      </c>
      <c s="36">
        <v>0</v>
      </c>
      <c s="36">
        <f>ROUND(G787*H787,6)</f>
      </c>
      <c r="L787" s="38">
        <v>0</v>
      </c>
      <c s="32">
        <f>ROUND(ROUND(L787,2)*ROUND(G787,3),2)</f>
      </c>
      <c s="36" t="s">
        <v>61</v>
      </c>
      <c>
        <f>(M787*21)/100</f>
      </c>
      <c t="s">
        <v>28</v>
      </c>
    </row>
    <row r="788" spans="1:5" ht="25.5">
      <c r="A788" s="35" t="s">
        <v>56</v>
      </c>
      <c r="E788" s="39" t="s">
        <v>4256</v>
      </c>
    </row>
    <row r="789" spans="1:5" ht="12.75">
      <c r="A789" s="35" t="s">
        <v>57</v>
      </c>
      <c r="E789" s="40" t="s">
        <v>5</v>
      </c>
    </row>
    <row r="790" spans="1:5" ht="12.75">
      <c r="A790" t="s">
        <v>58</v>
      </c>
      <c r="E790" s="39" t="s">
        <v>5</v>
      </c>
    </row>
    <row r="791" spans="1:16" ht="12.75">
      <c r="A791" t="s">
        <v>50</v>
      </c>
      <c s="34" t="s">
        <v>2855</v>
      </c>
      <c s="34" t="s">
        <v>4257</v>
      </c>
      <c s="35" t="s">
        <v>5</v>
      </c>
      <c s="6" t="s">
        <v>4240</v>
      </c>
      <c s="36" t="s">
        <v>54</v>
      </c>
      <c s="37">
        <v>6</v>
      </c>
      <c s="36">
        <v>0</v>
      </c>
      <c s="36">
        <f>ROUND(G791*H791,6)</f>
      </c>
      <c r="L791" s="38">
        <v>0</v>
      </c>
      <c s="32">
        <f>ROUND(ROUND(L791,2)*ROUND(G791,3),2)</f>
      </c>
      <c s="36" t="s">
        <v>61</v>
      </c>
      <c>
        <f>(M791*21)/100</f>
      </c>
      <c t="s">
        <v>28</v>
      </c>
    </row>
    <row r="792" spans="1:5" ht="12.75">
      <c r="A792" s="35" t="s">
        <v>56</v>
      </c>
      <c r="E792" s="39" t="s">
        <v>4240</v>
      </c>
    </row>
    <row r="793" spans="1:5" ht="12.75">
      <c r="A793" s="35" t="s">
        <v>57</v>
      </c>
      <c r="E793" s="40" t="s">
        <v>5</v>
      </c>
    </row>
    <row r="794" spans="1:5" ht="12.75">
      <c r="A794" t="s">
        <v>58</v>
      </c>
      <c r="E794" s="39" t="s">
        <v>5</v>
      </c>
    </row>
    <row r="795" spans="1:16" ht="25.5">
      <c r="A795" t="s">
        <v>50</v>
      </c>
      <c s="34" t="s">
        <v>2859</v>
      </c>
      <c s="34" t="s">
        <v>4258</v>
      </c>
      <c s="35" t="s">
        <v>5</v>
      </c>
      <c s="6" t="s">
        <v>4242</v>
      </c>
      <c s="36" t="s">
        <v>54</v>
      </c>
      <c s="37">
        <v>7</v>
      </c>
      <c s="36">
        <v>0</v>
      </c>
      <c s="36">
        <f>ROUND(G795*H795,6)</f>
      </c>
      <c r="L795" s="38">
        <v>0</v>
      </c>
      <c s="32">
        <f>ROUND(ROUND(L795,2)*ROUND(G795,3),2)</f>
      </c>
      <c s="36" t="s">
        <v>61</v>
      </c>
      <c>
        <f>(M795*21)/100</f>
      </c>
      <c t="s">
        <v>28</v>
      </c>
    </row>
    <row r="796" spans="1:5" ht="25.5">
      <c r="A796" s="35" t="s">
        <v>56</v>
      </c>
      <c r="E796" s="39" t="s">
        <v>4242</v>
      </c>
    </row>
    <row r="797" spans="1:5" ht="12.75">
      <c r="A797" s="35" t="s">
        <v>57</v>
      </c>
      <c r="E797" s="40" t="s">
        <v>5</v>
      </c>
    </row>
    <row r="798" spans="1:5" ht="12.75">
      <c r="A798" t="s">
        <v>58</v>
      </c>
      <c r="E798" s="39" t="s">
        <v>5</v>
      </c>
    </row>
    <row r="799" spans="1:16" ht="25.5">
      <c r="A799" t="s">
        <v>50</v>
      </c>
      <c s="34" t="s">
        <v>2863</v>
      </c>
      <c s="34" t="s">
        <v>4259</v>
      </c>
      <c s="35" t="s">
        <v>5</v>
      </c>
      <c s="6" t="s">
        <v>4260</v>
      </c>
      <c s="36" t="s">
        <v>54</v>
      </c>
      <c s="37">
        <v>1</v>
      </c>
      <c s="36">
        <v>0</v>
      </c>
      <c s="36">
        <f>ROUND(G799*H799,6)</f>
      </c>
      <c r="L799" s="38">
        <v>0</v>
      </c>
      <c s="32">
        <f>ROUND(ROUND(L799,2)*ROUND(G799,3),2)</f>
      </c>
      <c s="36" t="s">
        <v>61</v>
      </c>
      <c>
        <f>(M799*21)/100</f>
      </c>
      <c t="s">
        <v>28</v>
      </c>
    </row>
    <row r="800" spans="1:5" ht="25.5">
      <c r="A800" s="35" t="s">
        <v>56</v>
      </c>
      <c r="E800" s="39" t="s">
        <v>4260</v>
      </c>
    </row>
    <row r="801" spans="1:5" ht="12.75">
      <c r="A801" s="35" t="s">
        <v>57</v>
      </c>
      <c r="E801" s="40" t="s">
        <v>5</v>
      </c>
    </row>
    <row r="802" spans="1:5" ht="12.75">
      <c r="A802" t="s">
        <v>58</v>
      </c>
      <c r="E802" s="39" t="s">
        <v>5</v>
      </c>
    </row>
    <row r="803" spans="1:16" ht="12.75">
      <c r="A803" t="s">
        <v>50</v>
      </c>
      <c s="34" t="s">
        <v>2867</v>
      </c>
      <c s="34" t="s">
        <v>4261</v>
      </c>
      <c s="35" t="s">
        <v>5</v>
      </c>
      <c s="6" t="s">
        <v>4180</v>
      </c>
      <c s="36" t="s">
        <v>54</v>
      </c>
      <c s="37">
        <v>2</v>
      </c>
      <c s="36">
        <v>0</v>
      </c>
      <c s="36">
        <f>ROUND(G803*H803,6)</f>
      </c>
      <c r="L803" s="38">
        <v>0</v>
      </c>
      <c s="32">
        <f>ROUND(ROUND(L803,2)*ROUND(G803,3),2)</f>
      </c>
      <c s="36" t="s">
        <v>61</v>
      </c>
      <c>
        <f>(M803*21)/100</f>
      </c>
      <c t="s">
        <v>28</v>
      </c>
    </row>
    <row r="804" spans="1:5" ht="12.75">
      <c r="A804" s="35" t="s">
        <v>56</v>
      </c>
      <c r="E804" s="39" t="s">
        <v>4180</v>
      </c>
    </row>
    <row r="805" spans="1:5" ht="12.75">
      <c r="A805" s="35" t="s">
        <v>57</v>
      </c>
      <c r="E805" s="40" t="s">
        <v>5</v>
      </c>
    </row>
    <row r="806" spans="1:5" ht="12.75">
      <c r="A806" t="s">
        <v>58</v>
      </c>
      <c r="E806" s="39" t="s">
        <v>5</v>
      </c>
    </row>
    <row r="807" spans="1:16" ht="12.75">
      <c r="A807" t="s">
        <v>50</v>
      </c>
      <c s="34" t="s">
        <v>2871</v>
      </c>
      <c s="34" t="s">
        <v>4262</v>
      </c>
      <c s="35" t="s">
        <v>5</v>
      </c>
      <c s="6" t="s">
        <v>4263</v>
      </c>
      <c s="36" t="s">
        <v>54</v>
      </c>
      <c s="37">
        <v>18</v>
      </c>
      <c s="36">
        <v>0</v>
      </c>
      <c s="36">
        <f>ROUND(G807*H807,6)</f>
      </c>
      <c r="L807" s="38">
        <v>0</v>
      </c>
      <c s="32">
        <f>ROUND(ROUND(L807,2)*ROUND(G807,3),2)</f>
      </c>
      <c s="36" t="s">
        <v>61</v>
      </c>
      <c>
        <f>(M807*21)/100</f>
      </c>
      <c t="s">
        <v>28</v>
      </c>
    </row>
    <row r="808" spans="1:5" ht="12.75">
      <c r="A808" s="35" t="s">
        <v>56</v>
      </c>
      <c r="E808" s="39" t="s">
        <v>4263</v>
      </c>
    </row>
    <row r="809" spans="1:5" ht="12.75">
      <c r="A809" s="35" t="s">
        <v>57</v>
      </c>
      <c r="E809" s="40" t="s">
        <v>5</v>
      </c>
    </row>
    <row r="810" spans="1:5" ht="12.75">
      <c r="A810" t="s">
        <v>58</v>
      </c>
      <c r="E810" s="39" t="s">
        <v>5</v>
      </c>
    </row>
    <row r="811" spans="1:16" ht="12.75">
      <c r="A811" t="s">
        <v>50</v>
      </c>
      <c s="34" t="s">
        <v>2875</v>
      </c>
      <c s="34" t="s">
        <v>4264</v>
      </c>
      <c s="35" t="s">
        <v>5</v>
      </c>
      <c s="6" t="s">
        <v>4209</v>
      </c>
      <c s="36" t="s">
        <v>54</v>
      </c>
      <c s="37">
        <v>3</v>
      </c>
      <c s="36">
        <v>0</v>
      </c>
      <c s="36">
        <f>ROUND(G811*H811,6)</f>
      </c>
      <c r="L811" s="38">
        <v>0</v>
      </c>
      <c s="32">
        <f>ROUND(ROUND(L811,2)*ROUND(G811,3),2)</f>
      </c>
      <c s="36" t="s">
        <v>61</v>
      </c>
      <c>
        <f>(M811*21)/100</f>
      </c>
      <c t="s">
        <v>28</v>
      </c>
    </row>
    <row r="812" spans="1:5" ht="12.75">
      <c r="A812" s="35" t="s">
        <v>56</v>
      </c>
      <c r="E812" s="39" t="s">
        <v>4209</v>
      </c>
    </row>
    <row r="813" spans="1:5" ht="12.75">
      <c r="A813" s="35" t="s">
        <v>57</v>
      </c>
      <c r="E813" s="40" t="s">
        <v>5</v>
      </c>
    </row>
    <row r="814" spans="1:5" ht="12.75">
      <c r="A814" t="s">
        <v>58</v>
      </c>
      <c r="E814" s="39" t="s">
        <v>5</v>
      </c>
    </row>
    <row r="815" spans="1:13" ht="12.75">
      <c r="A815" t="s">
        <v>47</v>
      </c>
      <c r="C815" s="31" t="s">
        <v>4265</v>
      </c>
      <c r="E815" s="33" t="s">
        <v>4266</v>
      </c>
      <c r="J815" s="32">
        <f>0</f>
      </c>
      <c s="32">
        <f>0</f>
      </c>
      <c s="32">
        <f>0+L816+L820+L824+L828+L832+L836+L840+L844+L848+L852+L856+L860+L864+L868+L872</f>
      </c>
      <c s="32">
        <f>0+M816+M820+M824+M828+M832+M836+M840+M844+M848+M852+M856+M860+M864+M868+M872</f>
      </c>
    </row>
    <row r="816" spans="1:16" ht="12.75">
      <c r="A816" t="s">
        <v>50</v>
      </c>
      <c s="34" t="s">
        <v>2878</v>
      </c>
      <c s="34" t="s">
        <v>4267</v>
      </c>
      <c s="35" t="s">
        <v>5</v>
      </c>
      <c s="6" t="s">
        <v>4268</v>
      </c>
      <c s="36" t="s">
        <v>54</v>
      </c>
      <c s="37">
        <v>1</v>
      </c>
      <c s="36">
        <v>0</v>
      </c>
      <c s="36">
        <f>ROUND(G816*H816,6)</f>
      </c>
      <c r="L816" s="38">
        <v>0</v>
      </c>
      <c s="32">
        <f>ROUND(ROUND(L816,2)*ROUND(G816,3),2)</f>
      </c>
      <c s="36" t="s">
        <v>61</v>
      </c>
      <c>
        <f>(M816*21)/100</f>
      </c>
      <c t="s">
        <v>28</v>
      </c>
    </row>
    <row r="817" spans="1:5" ht="12.75">
      <c r="A817" s="35" t="s">
        <v>56</v>
      </c>
      <c r="E817" s="39" t="s">
        <v>4268</v>
      </c>
    </row>
    <row r="818" spans="1:5" ht="12.75">
      <c r="A818" s="35" t="s">
        <v>57</v>
      </c>
      <c r="E818" s="40" t="s">
        <v>5</v>
      </c>
    </row>
    <row r="819" spans="1:5" ht="12.75">
      <c r="A819" t="s">
        <v>58</v>
      </c>
      <c r="E819" s="39" t="s">
        <v>5</v>
      </c>
    </row>
    <row r="820" spans="1:16" ht="12.75">
      <c r="A820" t="s">
        <v>50</v>
      </c>
      <c s="34" t="s">
        <v>2881</v>
      </c>
      <c s="34" t="s">
        <v>4269</v>
      </c>
      <c s="35" t="s">
        <v>5</v>
      </c>
      <c s="6" t="s">
        <v>4161</v>
      </c>
      <c s="36" t="s">
        <v>54</v>
      </c>
      <c s="37">
        <v>1</v>
      </c>
      <c s="36">
        <v>0</v>
      </c>
      <c s="36">
        <f>ROUND(G820*H820,6)</f>
      </c>
      <c r="L820" s="38">
        <v>0</v>
      </c>
      <c s="32">
        <f>ROUND(ROUND(L820,2)*ROUND(G820,3),2)</f>
      </c>
      <c s="36" t="s">
        <v>61</v>
      </c>
      <c>
        <f>(M820*21)/100</f>
      </c>
      <c t="s">
        <v>28</v>
      </c>
    </row>
    <row r="821" spans="1:5" ht="12.75">
      <c r="A821" s="35" t="s">
        <v>56</v>
      </c>
      <c r="E821" s="39" t="s">
        <v>4161</v>
      </c>
    </row>
    <row r="822" spans="1:5" ht="12.75">
      <c r="A822" s="35" t="s">
        <v>57</v>
      </c>
      <c r="E822" s="40" t="s">
        <v>5</v>
      </c>
    </row>
    <row r="823" spans="1:5" ht="12.75">
      <c r="A823" t="s">
        <v>58</v>
      </c>
      <c r="E823" s="39" t="s">
        <v>5</v>
      </c>
    </row>
    <row r="824" spans="1:16" ht="12.75">
      <c r="A824" t="s">
        <v>50</v>
      </c>
      <c s="34" t="s">
        <v>2884</v>
      </c>
      <c s="34" t="s">
        <v>4270</v>
      </c>
      <c s="35" t="s">
        <v>5</v>
      </c>
      <c s="6" t="s">
        <v>4163</v>
      </c>
      <c s="36" t="s">
        <v>54</v>
      </c>
      <c s="37">
        <v>1</v>
      </c>
      <c s="36">
        <v>0</v>
      </c>
      <c s="36">
        <f>ROUND(G824*H824,6)</f>
      </c>
      <c r="L824" s="38">
        <v>0</v>
      </c>
      <c s="32">
        <f>ROUND(ROUND(L824,2)*ROUND(G824,3),2)</f>
      </c>
      <c s="36" t="s">
        <v>61</v>
      </c>
      <c>
        <f>(M824*21)/100</f>
      </c>
      <c t="s">
        <v>28</v>
      </c>
    </row>
    <row r="825" spans="1:5" ht="12.75">
      <c r="A825" s="35" t="s">
        <v>56</v>
      </c>
      <c r="E825" s="39" t="s">
        <v>4163</v>
      </c>
    </row>
    <row r="826" spans="1:5" ht="12.75">
      <c r="A826" s="35" t="s">
        <v>57</v>
      </c>
      <c r="E826" s="40" t="s">
        <v>5</v>
      </c>
    </row>
    <row r="827" spans="1:5" ht="12.75">
      <c r="A827" t="s">
        <v>58</v>
      </c>
      <c r="E827" s="39" t="s">
        <v>5</v>
      </c>
    </row>
    <row r="828" spans="1:16" ht="12.75">
      <c r="A828" t="s">
        <v>50</v>
      </c>
      <c s="34" t="s">
        <v>2889</v>
      </c>
      <c s="34" t="s">
        <v>4218</v>
      </c>
      <c s="35" t="s">
        <v>5</v>
      </c>
      <c s="6" t="s">
        <v>4219</v>
      </c>
      <c s="36" t="s">
        <v>139</v>
      </c>
      <c s="37">
        <v>3</v>
      </c>
      <c s="36">
        <v>0</v>
      </c>
      <c s="36">
        <f>ROUND(G828*H828,6)</f>
      </c>
      <c r="L828" s="38">
        <v>0</v>
      </c>
      <c s="32">
        <f>ROUND(ROUND(L828,2)*ROUND(G828,3),2)</f>
      </c>
      <c s="36" t="s">
        <v>447</v>
      </c>
      <c>
        <f>(M828*21)/100</f>
      </c>
      <c t="s">
        <v>28</v>
      </c>
    </row>
    <row r="829" spans="1:5" ht="12.75">
      <c r="A829" s="35" t="s">
        <v>56</v>
      </c>
      <c r="E829" s="39" t="s">
        <v>4219</v>
      </c>
    </row>
    <row r="830" spans="1:5" ht="12.75">
      <c r="A830" s="35" t="s">
        <v>57</v>
      </c>
      <c r="E830" s="40" t="s">
        <v>5</v>
      </c>
    </row>
    <row r="831" spans="1:5" ht="12.75">
      <c r="A831" t="s">
        <v>58</v>
      </c>
      <c r="E831" s="39" t="s">
        <v>5</v>
      </c>
    </row>
    <row r="832" spans="1:16" ht="12.75">
      <c r="A832" t="s">
        <v>50</v>
      </c>
      <c s="34" t="s">
        <v>2893</v>
      </c>
      <c s="34" t="s">
        <v>4220</v>
      </c>
      <c s="35" t="s">
        <v>5</v>
      </c>
      <c s="6" t="s">
        <v>4221</v>
      </c>
      <c s="36" t="s">
        <v>139</v>
      </c>
      <c s="37">
        <v>1</v>
      </c>
      <c s="36">
        <v>0</v>
      </c>
      <c s="36">
        <f>ROUND(G832*H832,6)</f>
      </c>
      <c r="L832" s="38">
        <v>0</v>
      </c>
      <c s="32">
        <f>ROUND(ROUND(L832,2)*ROUND(G832,3),2)</f>
      </c>
      <c s="36" t="s">
        <v>447</v>
      </c>
      <c>
        <f>(M832*21)/100</f>
      </c>
      <c t="s">
        <v>28</v>
      </c>
    </row>
    <row r="833" spans="1:5" ht="12.75">
      <c r="A833" s="35" t="s">
        <v>56</v>
      </c>
      <c r="E833" s="39" t="s">
        <v>4221</v>
      </c>
    </row>
    <row r="834" spans="1:5" ht="12.75">
      <c r="A834" s="35" t="s">
        <v>57</v>
      </c>
      <c r="E834" s="40" t="s">
        <v>5</v>
      </c>
    </row>
    <row r="835" spans="1:5" ht="12.75">
      <c r="A835" t="s">
        <v>58</v>
      </c>
      <c r="E835" s="39" t="s">
        <v>5</v>
      </c>
    </row>
    <row r="836" spans="1:16" ht="12.75">
      <c r="A836" t="s">
        <v>50</v>
      </c>
      <c s="34" t="s">
        <v>2898</v>
      </c>
      <c s="34" t="s">
        <v>3976</v>
      </c>
      <c s="35" t="s">
        <v>5</v>
      </c>
      <c s="6" t="s">
        <v>3977</v>
      </c>
      <c s="36" t="s">
        <v>139</v>
      </c>
      <c s="37">
        <v>5</v>
      </c>
      <c s="36">
        <v>0</v>
      </c>
      <c s="36">
        <f>ROUND(G836*H836,6)</f>
      </c>
      <c r="L836" s="38">
        <v>0</v>
      </c>
      <c s="32">
        <f>ROUND(ROUND(L836,2)*ROUND(G836,3),2)</f>
      </c>
      <c s="36" t="s">
        <v>447</v>
      </c>
      <c>
        <f>(M836*21)/100</f>
      </c>
      <c t="s">
        <v>28</v>
      </c>
    </row>
    <row r="837" spans="1:5" ht="12.75">
      <c r="A837" s="35" t="s">
        <v>56</v>
      </c>
      <c r="E837" s="39" t="s">
        <v>3977</v>
      </c>
    </row>
    <row r="838" spans="1:5" ht="12.75">
      <c r="A838" s="35" t="s">
        <v>57</v>
      </c>
      <c r="E838" s="40" t="s">
        <v>5</v>
      </c>
    </row>
    <row r="839" spans="1:5" ht="12.75">
      <c r="A839" t="s">
        <v>58</v>
      </c>
      <c r="E839" s="39" t="s">
        <v>5</v>
      </c>
    </row>
    <row r="840" spans="1:16" ht="12.75">
      <c r="A840" t="s">
        <v>50</v>
      </c>
      <c s="34" t="s">
        <v>2901</v>
      </c>
      <c s="34" t="s">
        <v>4271</v>
      </c>
      <c s="35" t="s">
        <v>5</v>
      </c>
      <c s="6" t="s">
        <v>4268</v>
      </c>
      <c s="36" t="s">
        <v>54</v>
      </c>
      <c s="37">
        <v>1</v>
      </c>
      <c s="36">
        <v>0</v>
      </c>
      <c s="36">
        <f>ROUND(G840*H840,6)</f>
      </c>
      <c r="L840" s="38">
        <v>0</v>
      </c>
      <c s="32">
        <f>ROUND(ROUND(L840,2)*ROUND(G840,3),2)</f>
      </c>
      <c s="36" t="s">
        <v>61</v>
      </c>
      <c>
        <f>(M840*21)/100</f>
      </c>
      <c t="s">
        <v>28</v>
      </c>
    </row>
    <row r="841" spans="1:5" ht="12.75">
      <c r="A841" s="35" t="s">
        <v>56</v>
      </c>
      <c r="E841" s="39" t="s">
        <v>4268</v>
      </c>
    </row>
    <row r="842" spans="1:5" ht="12.75">
      <c r="A842" s="35" t="s">
        <v>57</v>
      </c>
      <c r="E842" s="40" t="s">
        <v>5</v>
      </c>
    </row>
    <row r="843" spans="1:5" ht="12.75">
      <c r="A843" t="s">
        <v>58</v>
      </c>
      <c r="E843" s="39" t="s">
        <v>5</v>
      </c>
    </row>
    <row r="844" spans="1:16" ht="12.75">
      <c r="A844" t="s">
        <v>50</v>
      </c>
      <c s="34" t="s">
        <v>2904</v>
      </c>
      <c s="34" t="s">
        <v>4272</v>
      </c>
      <c s="35" t="s">
        <v>5</v>
      </c>
      <c s="6" t="s">
        <v>4161</v>
      </c>
      <c s="36" t="s">
        <v>54</v>
      </c>
      <c s="37">
        <v>1</v>
      </c>
      <c s="36">
        <v>0</v>
      </c>
      <c s="36">
        <f>ROUND(G844*H844,6)</f>
      </c>
      <c r="L844" s="38">
        <v>0</v>
      </c>
      <c s="32">
        <f>ROUND(ROUND(L844,2)*ROUND(G844,3),2)</f>
      </c>
      <c s="36" t="s">
        <v>61</v>
      </c>
      <c>
        <f>(M844*21)/100</f>
      </c>
      <c t="s">
        <v>28</v>
      </c>
    </row>
    <row r="845" spans="1:5" ht="12.75">
      <c r="A845" s="35" t="s">
        <v>56</v>
      </c>
      <c r="E845" s="39" t="s">
        <v>4161</v>
      </c>
    </row>
    <row r="846" spans="1:5" ht="12.75">
      <c r="A846" s="35" t="s">
        <v>57</v>
      </c>
      <c r="E846" s="40" t="s">
        <v>5</v>
      </c>
    </row>
    <row r="847" spans="1:5" ht="12.75">
      <c r="A847" t="s">
        <v>58</v>
      </c>
      <c r="E847" s="39" t="s">
        <v>5</v>
      </c>
    </row>
    <row r="848" spans="1:16" ht="12.75">
      <c r="A848" t="s">
        <v>50</v>
      </c>
      <c s="34" t="s">
        <v>2907</v>
      </c>
      <c s="34" t="s">
        <v>4273</v>
      </c>
      <c s="35" t="s">
        <v>5</v>
      </c>
      <c s="6" t="s">
        <v>4163</v>
      </c>
      <c s="36" t="s">
        <v>54</v>
      </c>
      <c s="37">
        <v>1</v>
      </c>
      <c s="36">
        <v>0</v>
      </c>
      <c s="36">
        <f>ROUND(G848*H848,6)</f>
      </c>
      <c r="L848" s="38">
        <v>0</v>
      </c>
      <c s="32">
        <f>ROUND(ROUND(L848,2)*ROUND(G848,3),2)</f>
      </c>
      <c s="36" t="s">
        <v>61</v>
      </c>
      <c>
        <f>(M848*21)/100</f>
      </c>
      <c t="s">
        <v>28</v>
      </c>
    </row>
    <row r="849" spans="1:5" ht="12.75">
      <c r="A849" s="35" t="s">
        <v>56</v>
      </c>
      <c r="E849" s="39" t="s">
        <v>4163</v>
      </c>
    </row>
    <row r="850" spans="1:5" ht="12.75">
      <c r="A850" s="35" t="s">
        <v>57</v>
      </c>
      <c r="E850" s="40" t="s">
        <v>5</v>
      </c>
    </row>
    <row r="851" spans="1:5" ht="12.75">
      <c r="A851" t="s">
        <v>58</v>
      </c>
      <c r="E851" s="39" t="s">
        <v>5</v>
      </c>
    </row>
    <row r="852" spans="1:16" ht="25.5">
      <c r="A852" t="s">
        <v>50</v>
      </c>
      <c s="34" t="s">
        <v>2910</v>
      </c>
      <c s="34" t="s">
        <v>4274</v>
      </c>
      <c s="35" t="s">
        <v>5</v>
      </c>
      <c s="6" t="s">
        <v>4165</v>
      </c>
      <c s="36" t="s">
        <v>54</v>
      </c>
      <c s="37">
        <v>3</v>
      </c>
      <c s="36">
        <v>0</v>
      </c>
      <c s="36">
        <f>ROUND(G852*H852,6)</f>
      </c>
      <c r="L852" s="38">
        <v>0</v>
      </c>
      <c s="32">
        <f>ROUND(ROUND(L852,2)*ROUND(G852,3),2)</f>
      </c>
      <c s="36" t="s">
        <v>61</v>
      </c>
      <c>
        <f>(M852*21)/100</f>
      </c>
      <c t="s">
        <v>28</v>
      </c>
    </row>
    <row r="853" spans="1:5" ht="25.5">
      <c r="A853" s="35" t="s">
        <v>56</v>
      </c>
      <c r="E853" s="39" t="s">
        <v>4165</v>
      </c>
    </row>
    <row r="854" spans="1:5" ht="12.75">
      <c r="A854" s="35" t="s">
        <v>57</v>
      </c>
      <c r="E854" s="40" t="s">
        <v>5</v>
      </c>
    </row>
    <row r="855" spans="1:5" ht="12.75">
      <c r="A855" t="s">
        <v>58</v>
      </c>
      <c r="E855" s="39" t="s">
        <v>5</v>
      </c>
    </row>
    <row r="856" spans="1:16" ht="12.75">
      <c r="A856" t="s">
        <v>50</v>
      </c>
      <c s="34" t="s">
        <v>2913</v>
      </c>
      <c s="34" t="s">
        <v>4275</v>
      </c>
      <c s="35" t="s">
        <v>5</v>
      </c>
      <c s="6" t="s">
        <v>4167</v>
      </c>
      <c s="36" t="s">
        <v>54</v>
      </c>
      <c s="37">
        <v>1</v>
      </c>
      <c s="36">
        <v>0</v>
      </c>
      <c s="36">
        <f>ROUND(G856*H856,6)</f>
      </c>
      <c r="L856" s="38">
        <v>0</v>
      </c>
      <c s="32">
        <f>ROUND(ROUND(L856,2)*ROUND(G856,3),2)</f>
      </c>
      <c s="36" t="s">
        <v>61</v>
      </c>
      <c>
        <f>(M856*21)/100</f>
      </c>
      <c t="s">
        <v>28</v>
      </c>
    </row>
    <row r="857" spans="1:5" ht="12.75">
      <c r="A857" s="35" t="s">
        <v>56</v>
      </c>
      <c r="E857" s="39" t="s">
        <v>4167</v>
      </c>
    </row>
    <row r="858" spans="1:5" ht="12.75">
      <c r="A858" s="35" t="s">
        <v>57</v>
      </c>
      <c r="E858" s="40" t="s">
        <v>5</v>
      </c>
    </row>
    <row r="859" spans="1:5" ht="12.75">
      <c r="A859" t="s">
        <v>58</v>
      </c>
      <c r="E859" s="39" t="s">
        <v>5</v>
      </c>
    </row>
    <row r="860" spans="1:16" ht="12.75">
      <c r="A860" t="s">
        <v>50</v>
      </c>
      <c s="34" t="s">
        <v>2916</v>
      </c>
      <c s="34" t="s">
        <v>4276</v>
      </c>
      <c s="35" t="s">
        <v>5</v>
      </c>
      <c s="6" t="s">
        <v>4196</v>
      </c>
      <c s="36" t="s">
        <v>54</v>
      </c>
      <c s="37">
        <v>1</v>
      </c>
      <c s="36">
        <v>0</v>
      </c>
      <c s="36">
        <f>ROUND(G860*H860,6)</f>
      </c>
      <c r="L860" s="38">
        <v>0</v>
      </c>
      <c s="32">
        <f>ROUND(ROUND(L860,2)*ROUND(G860,3),2)</f>
      </c>
      <c s="36" t="s">
        <v>61</v>
      </c>
      <c>
        <f>(M860*21)/100</f>
      </c>
      <c t="s">
        <v>28</v>
      </c>
    </row>
    <row r="861" spans="1:5" ht="12.75">
      <c r="A861" s="35" t="s">
        <v>56</v>
      </c>
      <c r="E861" s="39" t="s">
        <v>4196</v>
      </c>
    </row>
    <row r="862" spans="1:5" ht="12.75">
      <c r="A862" s="35" t="s">
        <v>57</v>
      </c>
      <c r="E862" s="40" t="s">
        <v>5</v>
      </c>
    </row>
    <row r="863" spans="1:5" ht="12.75">
      <c r="A863" t="s">
        <v>58</v>
      </c>
      <c r="E863" s="39" t="s">
        <v>5</v>
      </c>
    </row>
    <row r="864" spans="1:16" ht="12.75">
      <c r="A864" t="s">
        <v>50</v>
      </c>
      <c s="34" t="s">
        <v>2920</v>
      </c>
      <c s="34" t="s">
        <v>4277</v>
      </c>
      <c s="35" t="s">
        <v>5</v>
      </c>
      <c s="6" t="s">
        <v>4176</v>
      </c>
      <c s="36" t="s">
        <v>54</v>
      </c>
      <c s="37">
        <v>4</v>
      </c>
      <c s="36">
        <v>0</v>
      </c>
      <c s="36">
        <f>ROUND(G864*H864,6)</f>
      </c>
      <c r="L864" s="38">
        <v>0</v>
      </c>
      <c s="32">
        <f>ROUND(ROUND(L864,2)*ROUND(G864,3),2)</f>
      </c>
      <c s="36" t="s">
        <v>61</v>
      </c>
      <c>
        <f>(M864*21)/100</f>
      </c>
      <c t="s">
        <v>28</v>
      </c>
    </row>
    <row r="865" spans="1:5" ht="12.75">
      <c r="A865" s="35" t="s">
        <v>56</v>
      </c>
      <c r="E865" s="39" t="s">
        <v>4176</v>
      </c>
    </row>
    <row r="866" spans="1:5" ht="12.75">
      <c r="A866" s="35" t="s">
        <v>57</v>
      </c>
      <c r="E866" s="40" t="s">
        <v>5</v>
      </c>
    </row>
    <row r="867" spans="1:5" ht="12.75">
      <c r="A867" t="s">
        <v>58</v>
      </c>
      <c r="E867" s="39" t="s">
        <v>5</v>
      </c>
    </row>
    <row r="868" spans="1:16" ht="12.75">
      <c r="A868" t="s">
        <v>50</v>
      </c>
      <c s="34" t="s">
        <v>2924</v>
      </c>
      <c s="34" t="s">
        <v>4278</v>
      </c>
      <c s="35" t="s">
        <v>5</v>
      </c>
      <c s="6" t="s">
        <v>4180</v>
      </c>
      <c s="36" t="s">
        <v>54</v>
      </c>
      <c s="37">
        <v>11</v>
      </c>
      <c s="36">
        <v>0</v>
      </c>
      <c s="36">
        <f>ROUND(G868*H868,6)</f>
      </c>
      <c r="L868" s="38">
        <v>0</v>
      </c>
      <c s="32">
        <f>ROUND(ROUND(L868,2)*ROUND(G868,3),2)</f>
      </c>
      <c s="36" t="s">
        <v>61</v>
      </c>
      <c>
        <f>(M868*21)/100</f>
      </c>
      <c t="s">
        <v>28</v>
      </c>
    </row>
    <row r="869" spans="1:5" ht="12.75">
      <c r="A869" s="35" t="s">
        <v>56</v>
      </c>
      <c r="E869" s="39" t="s">
        <v>4180</v>
      </c>
    </row>
    <row r="870" spans="1:5" ht="12.75">
      <c r="A870" s="35" t="s">
        <v>57</v>
      </c>
      <c r="E870" s="40" t="s">
        <v>5</v>
      </c>
    </row>
    <row r="871" spans="1:5" ht="12.75">
      <c r="A871" t="s">
        <v>58</v>
      </c>
      <c r="E871" s="39" t="s">
        <v>5</v>
      </c>
    </row>
    <row r="872" spans="1:16" ht="12.75">
      <c r="A872" t="s">
        <v>50</v>
      </c>
      <c s="34" t="s">
        <v>2927</v>
      </c>
      <c s="34" t="s">
        <v>4279</v>
      </c>
      <c s="35" t="s">
        <v>5</v>
      </c>
      <c s="6" t="s">
        <v>4263</v>
      </c>
      <c s="36" t="s">
        <v>54</v>
      </c>
      <c s="37">
        <v>3</v>
      </c>
      <c s="36">
        <v>0</v>
      </c>
      <c s="36">
        <f>ROUND(G872*H872,6)</f>
      </c>
      <c r="L872" s="38">
        <v>0</v>
      </c>
      <c s="32">
        <f>ROUND(ROUND(L872,2)*ROUND(G872,3),2)</f>
      </c>
      <c s="36" t="s">
        <v>61</v>
      </c>
      <c>
        <f>(M872*21)/100</f>
      </c>
      <c t="s">
        <v>28</v>
      </c>
    </row>
    <row r="873" spans="1:5" ht="12.75">
      <c r="A873" s="35" t="s">
        <v>56</v>
      </c>
      <c r="E873" s="39" t="s">
        <v>4263</v>
      </c>
    </row>
    <row r="874" spans="1:5" ht="12.75">
      <c r="A874" s="35" t="s">
        <v>57</v>
      </c>
      <c r="E874" s="40" t="s">
        <v>5</v>
      </c>
    </row>
    <row r="875" spans="1:5" ht="12.75">
      <c r="A875" t="s">
        <v>58</v>
      </c>
      <c r="E875" s="39" t="s">
        <v>5</v>
      </c>
    </row>
    <row r="876" spans="1:13" ht="12.75">
      <c r="A876" t="s">
        <v>47</v>
      </c>
      <c r="C876" s="31" t="s">
        <v>4280</v>
      </c>
      <c r="E876" s="33" t="s">
        <v>4281</v>
      </c>
      <c r="J876" s="32">
        <f>0</f>
      </c>
      <c s="32">
        <f>0</f>
      </c>
      <c s="32">
        <f>0+L877+L881+L885+L889+L893+L897+L901+L905+L909+L913+L917+L921+L925+L929</f>
      </c>
      <c s="32">
        <f>0+M877+M881+M885+M889+M893+M897+M901+M905+M909+M913+M917+M921+M925+M929</f>
      </c>
    </row>
    <row r="877" spans="1:16" ht="12.75">
      <c r="A877" t="s">
        <v>50</v>
      </c>
      <c s="34" t="s">
        <v>2930</v>
      </c>
      <c s="34" t="s">
        <v>4282</v>
      </c>
      <c s="35" t="s">
        <v>5</v>
      </c>
      <c s="6" t="s">
        <v>4283</v>
      </c>
      <c s="36" t="s">
        <v>54</v>
      </c>
      <c s="37">
        <v>1</v>
      </c>
      <c s="36">
        <v>0</v>
      </c>
      <c s="36">
        <f>ROUND(G877*H877,6)</f>
      </c>
      <c r="L877" s="38">
        <v>0</v>
      </c>
      <c s="32">
        <f>ROUND(ROUND(L877,2)*ROUND(G877,3),2)</f>
      </c>
      <c s="36" t="s">
        <v>61</v>
      </c>
      <c>
        <f>(M877*21)/100</f>
      </c>
      <c t="s">
        <v>28</v>
      </c>
    </row>
    <row r="878" spans="1:5" ht="12.75">
      <c r="A878" s="35" t="s">
        <v>56</v>
      </c>
      <c r="E878" s="39" t="s">
        <v>4283</v>
      </c>
    </row>
    <row r="879" spans="1:5" ht="12.75">
      <c r="A879" s="35" t="s">
        <v>57</v>
      </c>
      <c r="E879" s="40" t="s">
        <v>5</v>
      </c>
    </row>
    <row r="880" spans="1:5" ht="12.75">
      <c r="A880" t="s">
        <v>58</v>
      </c>
      <c r="E880" s="39" t="s">
        <v>5</v>
      </c>
    </row>
    <row r="881" spans="1:16" ht="12.75">
      <c r="A881" t="s">
        <v>50</v>
      </c>
      <c s="34" t="s">
        <v>2933</v>
      </c>
      <c s="34" t="s">
        <v>4284</v>
      </c>
      <c s="35" t="s">
        <v>5</v>
      </c>
      <c s="6" t="s">
        <v>4161</v>
      </c>
      <c s="36" t="s">
        <v>54</v>
      </c>
      <c s="37">
        <v>1</v>
      </c>
      <c s="36">
        <v>0</v>
      </c>
      <c s="36">
        <f>ROUND(G881*H881,6)</f>
      </c>
      <c r="L881" s="38">
        <v>0</v>
      </c>
      <c s="32">
        <f>ROUND(ROUND(L881,2)*ROUND(G881,3),2)</f>
      </c>
      <c s="36" t="s">
        <v>61</v>
      </c>
      <c>
        <f>(M881*21)/100</f>
      </c>
      <c t="s">
        <v>28</v>
      </c>
    </row>
    <row r="882" spans="1:5" ht="12.75">
      <c r="A882" s="35" t="s">
        <v>56</v>
      </c>
      <c r="E882" s="39" t="s">
        <v>4161</v>
      </c>
    </row>
    <row r="883" spans="1:5" ht="12.75">
      <c r="A883" s="35" t="s">
        <v>57</v>
      </c>
      <c r="E883" s="40" t="s">
        <v>5</v>
      </c>
    </row>
    <row r="884" spans="1:5" ht="12.75">
      <c r="A884" t="s">
        <v>58</v>
      </c>
      <c r="E884" s="39" t="s">
        <v>5</v>
      </c>
    </row>
    <row r="885" spans="1:16" ht="12.75">
      <c r="A885" t="s">
        <v>50</v>
      </c>
      <c s="34" t="s">
        <v>2936</v>
      </c>
      <c s="34" t="s">
        <v>4285</v>
      </c>
      <c s="35" t="s">
        <v>5</v>
      </c>
      <c s="6" t="s">
        <v>4163</v>
      </c>
      <c s="36" t="s">
        <v>54</v>
      </c>
      <c s="37">
        <v>1</v>
      </c>
      <c s="36">
        <v>0</v>
      </c>
      <c s="36">
        <f>ROUND(G885*H885,6)</f>
      </c>
      <c r="L885" s="38">
        <v>0</v>
      </c>
      <c s="32">
        <f>ROUND(ROUND(L885,2)*ROUND(G885,3),2)</f>
      </c>
      <c s="36" t="s">
        <v>61</v>
      </c>
      <c>
        <f>(M885*21)/100</f>
      </c>
      <c t="s">
        <v>28</v>
      </c>
    </row>
    <row r="886" spans="1:5" ht="12.75">
      <c r="A886" s="35" t="s">
        <v>56</v>
      </c>
      <c r="E886" s="39" t="s">
        <v>4163</v>
      </c>
    </row>
    <row r="887" spans="1:5" ht="12.75">
      <c r="A887" s="35" t="s">
        <v>57</v>
      </c>
      <c r="E887" s="40" t="s">
        <v>5</v>
      </c>
    </row>
    <row r="888" spans="1:5" ht="12.75">
      <c r="A888" t="s">
        <v>58</v>
      </c>
      <c r="E888" s="39" t="s">
        <v>5</v>
      </c>
    </row>
    <row r="889" spans="1:16" ht="12.75">
      <c r="A889" t="s">
        <v>50</v>
      </c>
      <c s="34" t="s">
        <v>2940</v>
      </c>
      <c s="34" t="s">
        <v>4218</v>
      </c>
      <c s="35" t="s">
        <v>5</v>
      </c>
      <c s="6" t="s">
        <v>4219</v>
      </c>
      <c s="36" t="s">
        <v>139</v>
      </c>
      <c s="37">
        <v>1</v>
      </c>
      <c s="36">
        <v>0</v>
      </c>
      <c s="36">
        <f>ROUND(G889*H889,6)</f>
      </c>
      <c r="L889" s="38">
        <v>0</v>
      </c>
      <c s="32">
        <f>ROUND(ROUND(L889,2)*ROUND(G889,3),2)</f>
      </c>
      <c s="36" t="s">
        <v>447</v>
      </c>
      <c>
        <f>(M889*21)/100</f>
      </c>
      <c t="s">
        <v>28</v>
      </c>
    </row>
    <row r="890" spans="1:5" ht="12.75">
      <c r="A890" s="35" t="s">
        <v>56</v>
      </c>
      <c r="E890" s="39" t="s">
        <v>4219</v>
      </c>
    </row>
    <row r="891" spans="1:5" ht="12.75">
      <c r="A891" s="35" t="s">
        <v>57</v>
      </c>
      <c r="E891" s="40" t="s">
        <v>5</v>
      </c>
    </row>
    <row r="892" spans="1:5" ht="12.75">
      <c r="A892" t="s">
        <v>58</v>
      </c>
      <c r="E892" s="39" t="s">
        <v>5</v>
      </c>
    </row>
    <row r="893" spans="1:16" ht="12.75">
      <c r="A893" t="s">
        <v>50</v>
      </c>
      <c s="34" t="s">
        <v>2944</v>
      </c>
      <c s="34" t="s">
        <v>4220</v>
      </c>
      <c s="35" t="s">
        <v>5</v>
      </c>
      <c s="6" t="s">
        <v>4221</v>
      </c>
      <c s="36" t="s">
        <v>139</v>
      </c>
      <c s="37">
        <v>1</v>
      </c>
      <c s="36">
        <v>0</v>
      </c>
      <c s="36">
        <f>ROUND(G893*H893,6)</f>
      </c>
      <c r="L893" s="38">
        <v>0</v>
      </c>
      <c s="32">
        <f>ROUND(ROUND(L893,2)*ROUND(G893,3),2)</f>
      </c>
      <c s="36" t="s">
        <v>447</v>
      </c>
      <c>
        <f>(M893*21)/100</f>
      </c>
      <c t="s">
        <v>28</v>
      </c>
    </row>
    <row r="894" spans="1:5" ht="12.75">
      <c r="A894" s="35" t="s">
        <v>56</v>
      </c>
      <c r="E894" s="39" t="s">
        <v>4221</v>
      </c>
    </row>
    <row r="895" spans="1:5" ht="12.75">
      <c r="A895" s="35" t="s">
        <v>57</v>
      </c>
      <c r="E895" s="40" t="s">
        <v>5</v>
      </c>
    </row>
    <row r="896" spans="1:5" ht="12.75">
      <c r="A896" t="s">
        <v>58</v>
      </c>
      <c r="E896" s="39" t="s">
        <v>5</v>
      </c>
    </row>
    <row r="897" spans="1:16" ht="12.75">
      <c r="A897" t="s">
        <v>50</v>
      </c>
      <c s="34" t="s">
        <v>2948</v>
      </c>
      <c s="34" t="s">
        <v>3976</v>
      </c>
      <c s="35" t="s">
        <v>5</v>
      </c>
      <c s="6" t="s">
        <v>3977</v>
      </c>
      <c s="36" t="s">
        <v>139</v>
      </c>
      <c s="37">
        <v>4</v>
      </c>
      <c s="36">
        <v>0</v>
      </c>
      <c s="36">
        <f>ROUND(G897*H897,6)</f>
      </c>
      <c r="L897" s="38">
        <v>0</v>
      </c>
      <c s="32">
        <f>ROUND(ROUND(L897,2)*ROUND(G897,3),2)</f>
      </c>
      <c s="36" t="s">
        <v>447</v>
      </c>
      <c>
        <f>(M897*21)/100</f>
      </c>
      <c t="s">
        <v>28</v>
      </c>
    </row>
    <row r="898" spans="1:5" ht="12.75">
      <c r="A898" s="35" t="s">
        <v>56</v>
      </c>
      <c r="E898" s="39" t="s">
        <v>3977</v>
      </c>
    </row>
    <row r="899" spans="1:5" ht="12.75">
      <c r="A899" s="35" t="s">
        <v>57</v>
      </c>
      <c r="E899" s="40" t="s">
        <v>5</v>
      </c>
    </row>
    <row r="900" spans="1:5" ht="12.75">
      <c r="A900" t="s">
        <v>58</v>
      </c>
      <c r="E900" s="39" t="s">
        <v>5</v>
      </c>
    </row>
    <row r="901" spans="1:16" ht="12.75">
      <c r="A901" t="s">
        <v>50</v>
      </c>
      <c s="34" t="s">
        <v>2952</v>
      </c>
      <c s="34" t="s">
        <v>4286</v>
      </c>
      <c s="35" t="s">
        <v>5</v>
      </c>
      <c s="6" t="s">
        <v>4283</v>
      </c>
      <c s="36" t="s">
        <v>54</v>
      </c>
      <c s="37">
        <v>1</v>
      </c>
      <c s="36">
        <v>0</v>
      </c>
      <c s="36">
        <f>ROUND(G901*H901,6)</f>
      </c>
      <c r="L901" s="38">
        <v>0</v>
      </c>
      <c s="32">
        <f>ROUND(ROUND(L901,2)*ROUND(G901,3),2)</f>
      </c>
      <c s="36" t="s">
        <v>61</v>
      </c>
      <c>
        <f>(M901*21)/100</f>
      </c>
      <c t="s">
        <v>28</v>
      </c>
    </row>
    <row r="902" spans="1:5" ht="12.75">
      <c r="A902" s="35" t="s">
        <v>56</v>
      </c>
      <c r="E902" s="39" t="s">
        <v>4283</v>
      </c>
    </row>
    <row r="903" spans="1:5" ht="12.75">
      <c r="A903" s="35" t="s">
        <v>57</v>
      </c>
      <c r="E903" s="40" t="s">
        <v>5</v>
      </c>
    </row>
    <row r="904" spans="1:5" ht="12.75">
      <c r="A904" t="s">
        <v>58</v>
      </c>
      <c r="E904" s="39" t="s">
        <v>5</v>
      </c>
    </row>
    <row r="905" spans="1:16" ht="12.75">
      <c r="A905" t="s">
        <v>50</v>
      </c>
      <c s="34" t="s">
        <v>2955</v>
      </c>
      <c s="34" t="s">
        <v>4287</v>
      </c>
      <c s="35" t="s">
        <v>5</v>
      </c>
      <c s="6" t="s">
        <v>4161</v>
      </c>
      <c s="36" t="s">
        <v>54</v>
      </c>
      <c s="37">
        <v>1</v>
      </c>
      <c s="36">
        <v>0</v>
      </c>
      <c s="36">
        <f>ROUND(G905*H905,6)</f>
      </c>
      <c r="L905" s="38">
        <v>0</v>
      </c>
      <c s="32">
        <f>ROUND(ROUND(L905,2)*ROUND(G905,3),2)</f>
      </c>
      <c s="36" t="s">
        <v>61</v>
      </c>
      <c>
        <f>(M905*21)/100</f>
      </c>
      <c t="s">
        <v>28</v>
      </c>
    </row>
    <row r="906" spans="1:5" ht="12.75">
      <c r="A906" s="35" t="s">
        <v>56</v>
      </c>
      <c r="E906" s="39" t="s">
        <v>4161</v>
      </c>
    </row>
    <row r="907" spans="1:5" ht="12.75">
      <c r="A907" s="35" t="s">
        <v>57</v>
      </c>
      <c r="E907" s="40" t="s">
        <v>5</v>
      </c>
    </row>
    <row r="908" spans="1:5" ht="12.75">
      <c r="A908" t="s">
        <v>58</v>
      </c>
      <c r="E908" s="39" t="s">
        <v>5</v>
      </c>
    </row>
    <row r="909" spans="1:16" ht="12.75">
      <c r="A909" t="s">
        <v>50</v>
      </c>
      <c s="34" t="s">
        <v>2959</v>
      </c>
      <c s="34" t="s">
        <v>4288</v>
      </c>
      <c s="35" t="s">
        <v>5</v>
      </c>
      <c s="6" t="s">
        <v>4163</v>
      </c>
      <c s="36" t="s">
        <v>54</v>
      </c>
      <c s="37">
        <v>1</v>
      </c>
      <c s="36">
        <v>0</v>
      </c>
      <c s="36">
        <f>ROUND(G909*H909,6)</f>
      </c>
      <c r="L909" s="38">
        <v>0</v>
      </c>
      <c s="32">
        <f>ROUND(ROUND(L909,2)*ROUND(G909,3),2)</f>
      </c>
      <c s="36" t="s">
        <v>61</v>
      </c>
      <c>
        <f>(M909*21)/100</f>
      </c>
      <c t="s">
        <v>28</v>
      </c>
    </row>
    <row r="910" spans="1:5" ht="12.75">
      <c r="A910" s="35" t="s">
        <v>56</v>
      </c>
      <c r="E910" s="39" t="s">
        <v>4163</v>
      </c>
    </row>
    <row r="911" spans="1:5" ht="12.75">
      <c r="A911" s="35" t="s">
        <v>57</v>
      </c>
      <c r="E911" s="40" t="s">
        <v>5</v>
      </c>
    </row>
    <row r="912" spans="1:5" ht="12.75">
      <c r="A912" t="s">
        <v>58</v>
      </c>
      <c r="E912" s="39" t="s">
        <v>5</v>
      </c>
    </row>
    <row r="913" spans="1:16" ht="25.5">
      <c r="A913" t="s">
        <v>50</v>
      </c>
      <c s="34" t="s">
        <v>2963</v>
      </c>
      <c s="34" t="s">
        <v>4289</v>
      </c>
      <c s="35" t="s">
        <v>5</v>
      </c>
      <c s="6" t="s">
        <v>4165</v>
      </c>
      <c s="36" t="s">
        <v>54</v>
      </c>
      <c s="37">
        <v>1</v>
      </c>
      <c s="36">
        <v>0</v>
      </c>
      <c s="36">
        <f>ROUND(G913*H913,6)</f>
      </c>
      <c r="L913" s="38">
        <v>0</v>
      </c>
      <c s="32">
        <f>ROUND(ROUND(L913,2)*ROUND(G913,3),2)</f>
      </c>
      <c s="36" t="s">
        <v>61</v>
      </c>
      <c>
        <f>(M913*21)/100</f>
      </c>
      <c t="s">
        <v>28</v>
      </c>
    </row>
    <row r="914" spans="1:5" ht="25.5">
      <c r="A914" s="35" t="s">
        <v>56</v>
      </c>
      <c r="E914" s="39" t="s">
        <v>4165</v>
      </c>
    </row>
    <row r="915" spans="1:5" ht="12.75">
      <c r="A915" s="35" t="s">
        <v>57</v>
      </c>
      <c r="E915" s="40" t="s">
        <v>5</v>
      </c>
    </row>
    <row r="916" spans="1:5" ht="12.75">
      <c r="A916" t="s">
        <v>58</v>
      </c>
      <c r="E916" s="39" t="s">
        <v>5</v>
      </c>
    </row>
    <row r="917" spans="1:16" ht="12.75">
      <c r="A917" t="s">
        <v>50</v>
      </c>
      <c s="34" t="s">
        <v>2968</v>
      </c>
      <c s="34" t="s">
        <v>4290</v>
      </c>
      <c s="35" t="s">
        <v>5</v>
      </c>
      <c s="6" t="s">
        <v>4167</v>
      </c>
      <c s="36" t="s">
        <v>54</v>
      </c>
      <c s="37">
        <v>1</v>
      </c>
      <c s="36">
        <v>0</v>
      </c>
      <c s="36">
        <f>ROUND(G917*H917,6)</f>
      </c>
      <c r="L917" s="38">
        <v>0</v>
      </c>
      <c s="32">
        <f>ROUND(ROUND(L917,2)*ROUND(G917,3),2)</f>
      </c>
      <c s="36" t="s">
        <v>61</v>
      </c>
      <c>
        <f>(M917*21)/100</f>
      </c>
      <c t="s">
        <v>28</v>
      </c>
    </row>
    <row r="918" spans="1:5" ht="12.75">
      <c r="A918" s="35" t="s">
        <v>56</v>
      </c>
      <c r="E918" s="39" t="s">
        <v>4167</v>
      </c>
    </row>
    <row r="919" spans="1:5" ht="12.75">
      <c r="A919" s="35" t="s">
        <v>57</v>
      </c>
      <c r="E919" s="40" t="s">
        <v>5</v>
      </c>
    </row>
    <row r="920" spans="1:5" ht="12.75">
      <c r="A920" t="s">
        <v>58</v>
      </c>
      <c r="E920" s="39" t="s">
        <v>5</v>
      </c>
    </row>
    <row r="921" spans="1:16" ht="12.75">
      <c r="A921" t="s">
        <v>50</v>
      </c>
      <c s="34" t="s">
        <v>2971</v>
      </c>
      <c s="34" t="s">
        <v>4291</v>
      </c>
      <c s="35" t="s">
        <v>5</v>
      </c>
      <c s="6" t="s">
        <v>4176</v>
      </c>
      <c s="36" t="s">
        <v>54</v>
      </c>
      <c s="37">
        <v>4</v>
      </c>
      <c s="36">
        <v>0</v>
      </c>
      <c s="36">
        <f>ROUND(G921*H921,6)</f>
      </c>
      <c r="L921" s="38">
        <v>0</v>
      </c>
      <c s="32">
        <f>ROUND(ROUND(L921,2)*ROUND(G921,3),2)</f>
      </c>
      <c s="36" t="s">
        <v>61</v>
      </c>
      <c>
        <f>(M921*21)/100</f>
      </c>
      <c t="s">
        <v>28</v>
      </c>
    </row>
    <row r="922" spans="1:5" ht="12.75">
      <c r="A922" s="35" t="s">
        <v>56</v>
      </c>
      <c r="E922" s="39" t="s">
        <v>4176</v>
      </c>
    </row>
    <row r="923" spans="1:5" ht="12.75">
      <c r="A923" s="35" t="s">
        <v>57</v>
      </c>
      <c r="E923" s="40" t="s">
        <v>5</v>
      </c>
    </row>
    <row r="924" spans="1:5" ht="12.75">
      <c r="A924" t="s">
        <v>58</v>
      </c>
      <c r="E924" s="39" t="s">
        <v>5</v>
      </c>
    </row>
    <row r="925" spans="1:16" ht="12.75">
      <c r="A925" t="s">
        <v>50</v>
      </c>
      <c s="34" t="s">
        <v>2974</v>
      </c>
      <c s="34" t="s">
        <v>4292</v>
      </c>
      <c s="35" t="s">
        <v>5</v>
      </c>
      <c s="6" t="s">
        <v>4180</v>
      </c>
      <c s="36" t="s">
        <v>54</v>
      </c>
      <c s="37">
        <v>6</v>
      </c>
      <c s="36">
        <v>0</v>
      </c>
      <c s="36">
        <f>ROUND(G925*H925,6)</f>
      </c>
      <c r="L925" s="38">
        <v>0</v>
      </c>
      <c s="32">
        <f>ROUND(ROUND(L925,2)*ROUND(G925,3),2)</f>
      </c>
      <c s="36" t="s">
        <v>61</v>
      </c>
      <c>
        <f>(M925*21)/100</f>
      </c>
      <c t="s">
        <v>28</v>
      </c>
    </row>
    <row r="926" spans="1:5" ht="12.75">
      <c r="A926" s="35" t="s">
        <v>56</v>
      </c>
      <c r="E926" s="39" t="s">
        <v>4180</v>
      </c>
    </row>
    <row r="927" spans="1:5" ht="12.75">
      <c r="A927" s="35" t="s">
        <v>57</v>
      </c>
      <c r="E927" s="40" t="s">
        <v>5</v>
      </c>
    </row>
    <row r="928" spans="1:5" ht="12.75">
      <c r="A928" t="s">
        <v>58</v>
      </c>
      <c r="E928" s="39" t="s">
        <v>5</v>
      </c>
    </row>
    <row r="929" spans="1:16" ht="12.75">
      <c r="A929" t="s">
        <v>50</v>
      </c>
      <c s="34" t="s">
        <v>2977</v>
      </c>
      <c s="34" t="s">
        <v>4293</v>
      </c>
      <c s="35" t="s">
        <v>5</v>
      </c>
      <c s="6" t="s">
        <v>4263</v>
      </c>
      <c s="36" t="s">
        <v>54</v>
      </c>
      <c s="37">
        <v>3</v>
      </c>
      <c s="36">
        <v>0</v>
      </c>
      <c s="36">
        <f>ROUND(G929*H929,6)</f>
      </c>
      <c r="L929" s="38">
        <v>0</v>
      </c>
      <c s="32">
        <f>ROUND(ROUND(L929,2)*ROUND(G929,3),2)</f>
      </c>
      <c s="36" t="s">
        <v>61</v>
      </c>
      <c>
        <f>(M929*21)/100</f>
      </c>
      <c t="s">
        <v>28</v>
      </c>
    </row>
    <row r="930" spans="1:5" ht="12.75">
      <c r="A930" s="35" t="s">
        <v>56</v>
      </c>
      <c r="E930" s="39" t="s">
        <v>4263</v>
      </c>
    </row>
    <row r="931" spans="1:5" ht="12.75">
      <c r="A931" s="35" t="s">
        <v>57</v>
      </c>
      <c r="E931" s="40" t="s">
        <v>5</v>
      </c>
    </row>
    <row r="932" spans="1:5" ht="12.75">
      <c r="A932" t="s">
        <v>58</v>
      </c>
      <c r="E932" s="39" t="s">
        <v>5</v>
      </c>
    </row>
    <row r="933" spans="1:13" ht="12.75">
      <c r="A933" t="s">
        <v>47</v>
      </c>
      <c r="C933" s="31" t="s">
        <v>4294</v>
      </c>
      <c r="E933" s="33" t="s">
        <v>4295</v>
      </c>
      <c r="J933" s="32">
        <f>0</f>
      </c>
      <c s="32">
        <f>0</f>
      </c>
      <c s="32">
        <f>0+L934+L938+L942+L946+L950+L954+L958+L962+L966+L970+L974+L978+L982+L986</f>
      </c>
      <c s="32">
        <f>0+M934+M938+M942+M946+M950+M954+M958+M962+M966+M970+M974+M978+M982+M986</f>
      </c>
    </row>
    <row r="934" spans="1:16" ht="12.75">
      <c r="A934" t="s">
        <v>50</v>
      </c>
      <c s="34" t="s">
        <v>2980</v>
      </c>
      <c s="34" t="s">
        <v>4296</v>
      </c>
      <c s="35" t="s">
        <v>5</v>
      </c>
      <c s="6" t="s">
        <v>4283</v>
      </c>
      <c s="36" t="s">
        <v>54</v>
      </c>
      <c s="37">
        <v>1</v>
      </c>
      <c s="36">
        <v>0</v>
      </c>
      <c s="36">
        <f>ROUND(G934*H934,6)</f>
      </c>
      <c r="L934" s="38">
        <v>0</v>
      </c>
      <c s="32">
        <f>ROUND(ROUND(L934,2)*ROUND(G934,3),2)</f>
      </c>
      <c s="36" t="s">
        <v>61</v>
      </c>
      <c>
        <f>(M934*21)/100</f>
      </c>
      <c t="s">
        <v>28</v>
      </c>
    </row>
    <row r="935" spans="1:5" ht="12.75">
      <c r="A935" s="35" t="s">
        <v>56</v>
      </c>
      <c r="E935" s="39" t="s">
        <v>4283</v>
      </c>
    </row>
    <row r="936" spans="1:5" ht="12.75">
      <c r="A936" s="35" t="s">
        <v>57</v>
      </c>
      <c r="E936" s="40" t="s">
        <v>5</v>
      </c>
    </row>
    <row r="937" spans="1:5" ht="12.75">
      <c r="A937" t="s">
        <v>58</v>
      </c>
      <c r="E937" s="39" t="s">
        <v>5</v>
      </c>
    </row>
    <row r="938" spans="1:16" ht="12.75">
      <c r="A938" t="s">
        <v>50</v>
      </c>
      <c s="34" t="s">
        <v>2984</v>
      </c>
      <c s="34" t="s">
        <v>4297</v>
      </c>
      <c s="35" t="s">
        <v>5</v>
      </c>
      <c s="6" t="s">
        <v>4161</v>
      </c>
      <c s="36" t="s">
        <v>54</v>
      </c>
      <c s="37">
        <v>1</v>
      </c>
      <c s="36">
        <v>0</v>
      </c>
      <c s="36">
        <f>ROUND(G938*H938,6)</f>
      </c>
      <c r="L938" s="38">
        <v>0</v>
      </c>
      <c s="32">
        <f>ROUND(ROUND(L938,2)*ROUND(G938,3),2)</f>
      </c>
      <c s="36" t="s">
        <v>61</v>
      </c>
      <c>
        <f>(M938*21)/100</f>
      </c>
      <c t="s">
        <v>28</v>
      </c>
    </row>
    <row r="939" spans="1:5" ht="12.75">
      <c r="A939" s="35" t="s">
        <v>56</v>
      </c>
      <c r="E939" s="39" t="s">
        <v>4161</v>
      </c>
    </row>
    <row r="940" spans="1:5" ht="12.75">
      <c r="A940" s="35" t="s">
        <v>57</v>
      </c>
      <c r="E940" s="40" t="s">
        <v>5</v>
      </c>
    </row>
    <row r="941" spans="1:5" ht="12.75">
      <c r="A941" t="s">
        <v>58</v>
      </c>
      <c r="E941" s="39" t="s">
        <v>5</v>
      </c>
    </row>
    <row r="942" spans="1:16" ht="12.75">
      <c r="A942" t="s">
        <v>50</v>
      </c>
      <c s="34" t="s">
        <v>2988</v>
      </c>
      <c s="34" t="s">
        <v>4298</v>
      </c>
      <c s="35" t="s">
        <v>5</v>
      </c>
      <c s="6" t="s">
        <v>4163</v>
      </c>
      <c s="36" t="s">
        <v>54</v>
      </c>
      <c s="37">
        <v>1</v>
      </c>
      <c s="36">
        <v>0</v>
      </c>
      <c s="36">
        <f>ROUND(G942*H942,6)</f>
      </c>
      <c r="L942" s="38">
        <v>0</v>
      </c>
      <c s="32">
        <f>ROUND(ROUND(L942,2)*ROUND(G942,3),2)</f>
      </c>
      <c s="36" t="s">
        <v>61</v>
      </c>
      <c>
        <f>(M942*21)/100</f>
      </c>
      <c t="s">
        <v>28</v>
      </c>
    </row>
    <row r="943" spans="1:5" ht="12.75">
      <c r="A943" s="35" t="s">
        <v>56</v>
      </c>
      <c r="E943" s="39" t="s">
        <v>4163</v>
      </c>
    </row>
    <row r="944" spans="1:5" ht="12.75">
      <c r="A944" s="35" t="s">
        <v>57</v>
      </c>
      <c r="E944" s="40" t="s">
        <v>5</v>
      </c>
    </row>
    <row r="945" spans="1:5" ht="12.75">
      <c r="A945" t="s">
        <v>58</v>
      </c>
      <c r="E945" s="39" t="s">
        <v>5</v>
      </c>
    </row>
    <row r="946" spans="1:16" ht="12.75">
      <c r="A946" t="s">
        <v>50</v>
      </c>
      <c s="34" t="s">
        <v>2991</v>
      </c>
      <c s="34" t="s">
        <v>4218</v>
      </c>
      <c s="35" t="s">
        <v>5</v>
      </c>
      <c s="6" t="s">
        <v>4219</v>
      </c>
      <c s="36" t="s">
        <v>139</v>
      </c>
      <c s="37">
        <v>1</v>
      </c>
      <c s="36">
        <v>0</v>
      </c>
      <c s="36">
        <f>ROUND(G946*H946,6)</f>
      </c>
      <c r="L946" s="38">
        <v>0</v>
      </c>
      <c s="32">
        <f>ROUND(ROUND(L946,2)*ROUND(G946,3),2)</f>
      </c>
      <c s="36" t="s">
        <v>447</v>
      </c>
      <c>
        <f>(M946*21)/100</f>
      </c>
      <c t="s">
        <v>28</v>
      </c>
    </row>
    <row r="947" spans="1:5" ht="12.75">
      <c r="A947" s="35" t="s">
        <v>56</v>
      </c>
      <c r="E947" s="39" t="s">
        <v>4219</v>
      </c>
    </row>
    <row r="948" spans="1:5" ht="12.75">
      <c r="A948" s="35" t="s">
        <v>57</v>
      </c>
      <c r="E948" s="40" t="s">
        <v>5</v>
      </c>
    </row>
    <row r="949" spans="1:5" ht="12.75">
      <c r="A949" t="s">
        <v>58</v>
      </c>
      <c r="E949" s="39" t="s">
        <v>5</v>
      </c>
    </row>
    <row r="950" spans="1:16" ht="12.75">
      <c r="A950" t="s">
        <v>50</v>
      </c>
      <c s="34" t="s">
        <v>2997</v>
      </c>
      <c s="34" t="s">
        <v>4220</v>
      </c>
      <c s="35" t="s">
        <v>5</v>
      </c>
      <c s="6" t="s">
        <v>4221</v>
      </c>
      <c s="36" t="s">
        <v>139</v>
      </c>
      <c s="37">
        <v>1</v>
      </c>
      <c s="36">
        <v>0</v>
      </c>
      <c s="36">
        <f>ROUND(G950*H950,6)</f>
      </c>
      <c r="L950" s="38">
        <v>0</v>
      </c>
      <c s="32">
        <f>ROUND(ROUND(L950,2)*ROUND(G950,3),2)</f>
      </c>
      <c s="36" t="s">
        <v>447</v>
      </c>
      <c>
        <f>(M950*21)/100</f>
      </c>
      <c t="s">
        <v>28</v>
      </c>
    </row>
    <row r="951" spans="1:5" ht="12.75">
      <c r="A951" s="35" t="s">
        <v>56</v>
      </c>
      <c r="E951" s="39" t="s">
        <v>4221</v>
      </c>
    </row>
    <row r="952" spans="1:5" ht="12.75">
      <c r="A952" s="35" t="s">
        <v>57</v>
      </c>
      <c r="E952" s="40" t="s">
        <v>5</v>
      </c>
    </row>
    <row r="953" spans="1:5" ht="12.75">
      <c r="A953" t="s">
        <v>58</v>
      </c>
      <c r="E953" s="39" t="s">
        <v>5</v>
      </c>
    </row>
    <row r="954" spans="1:16" ht="12.75">
      <c r="A954" t="s">
        <v>50</v>
      </c>
      <c s="34" t="s">
        <v>3001</v>
      </c>
      <c s="34" t="s">
        <v>3976</v>
      </c>
      <c s="35" t="s">
        <v>5</v>
      </c>
      <c s="6" t="s">
        <v>3977</v>
      </c>
      <c s="36" t="s">
        <v>139</v>
      </c>
      <c s="37">
        <v>3</v>
      </c>
      <c s="36">
        <v>0</v>
      </c>
      <c s="36">
        <f>ROUND(G954*H954,6)</f>
      </c>
      <c r="L954" s="38">
        <v>0</v>
      </c>
      <c s="32">
        <f>ROUND(ROUND(L954,2)*ROUND(G954,3),2)</f>
      </c>
      <c s="36" t="s">
        <v>447</v>
      </c>
      <c>
        <f>(M954*21)/100</f>
      </c>
      <c t="s">
        <v>28</v>
      </c>
    </row>
    <row r="955" spans="1:5" ht="12.75">
      <c r="A955" s="35" t="s">
        <v>56</v>
      </c>
      <c r="E955" s="39" t="s">
        <v>3977</v>
      </c>
    </row>
    <row r="956" spans="1:5" ht="12.75">
      <c r="A956" s="35" t="s">
        <v>57</v>
      </c>
      <c r="E956" s="40" t="s">
        <v>5</v>
      </c>
    </row>
    <row r="957" spans="1:5" ht="12.75">
      <c r="A957" t="s">
        <v>58</v>
      </c>
      <c r="E957" s="39" t="s">
        <v>5</v>
      </c>
    </row>
    <row r="958" spans="1:16" ht="12.75">
      <c r="A958" t="s">
        <v>50</v>
      </c>
      <c s="34" t="s">
        <v>3007</v>
      </c>
      <c s="34" t="s">
        <v>4299</v>
      </c>
      <c s="35" t="s">
        <v>5</v>
      </c>
      <c s="6" t="s">
        <v>4283</v>
      </c>
      <c s="36" t="s">
        <v>54</v>
      </c>
      <c s="37">
        <v>1</v>
      </c>
      <c s="36">
        <v>0</v>
      </c>
      <c s="36">
        <f>ROUND(G958*H958,6)</f>
      </c>
      <c r="L958" s="38">
        <v>0</v>
      </c>
      <c s="32">
        <f>ROUND(ROUND(L958,2)*ROUND(G958,3),2)</f>
      </c>
      <c s="36" t="s">
        <v>61</v>
      </c>
      <c>
        <f>(M958*21)/100</f>
      </c>
      <c t="s">
        <v>28</v>
      </c>
    </row>
    <row r="959" spans="1:5" ht="12.75">
      <c r="A959" s="35" t="s">
        <v>56</v>
      </c>
      <c r="E959" s="39" t="s">
        <v>4283</v>
      </c>
    </row>
    <row r="960" spans="1:5" ht="12.75">
      <c r="A960" s="35" t="s">
        <v>57</v>
      </c>
      <c r="E960" s="40" t="s">
        <v>5</v>
      </c>
    </row>
    <row r="961" spans="1:5" ht="12.75">
      <c r="A961" t="s">
        <v>58</v>
      </c>
      <c r="E961" s="39" t="s">
        <v>5</v>
      </c>
    </row>
    <row r="962" spans="1:16" ht="12.75">
      <c r="A962" t="s">
        <v>50</v>
      </c>
      <c s="34" t="s">
        <v>3013</v>
      </c>
      <c s="34" t="s">
        <v>4300</v>
      </c>
      <c s="35" t="s">
        <v>5</v>
      </c>
      <c s="6" t="s">
        <v>4161</v>
      </c>
      <c s="36" t="s">
        <v>54</v>
      </c>
      <c s="37">
        <v>1</v>
      </c>
      <c s="36">
        <v>0</v>
      </c>
      <c s="36">
        <f>ROUND(G962*H962,6)</f>
      </c>
      <c r="L962" s="38">
        <v>0</v>
      </c>
      <c s="32">
        <f>ROUND(ROUND(L962,2)*ROUND(G962,3),2)</f>
      </c>
      <c s="36" t="s">
        <v>61</v>
      </c>
      <c>
        <f>(M962*21)/100</f>
      </c>
      <c t="s">
        <v>28</v>
      </c>
    </row>
    <row r="963" spans="1:5" ht="12.75">
      <c r="A963" s="35" t="s">
        <v>56</v>
      </c>
      <c r="E963" s="39" t="s">
        <v>4161</v>
      </c>
    </row>
    <row r="964" spans="1:5" ht="12.75">
      <c r="A964" s="35" t="s">
        <v>57</v>
      </c>
      <c r="E964" s="40" t="s">
        <v>5</v>
      </c>
    </row>
    <row r="965" spans="1:5" ht="12.75">
      <c r="A965" t="s">
        <v>58</v>
      </c>
      <c r="E965" s="39" t="s">
        <v>5</v>
      </c>
    </row>
    <row r="966" spans="1:16" ht="12.75">
      <c r="A966" t="s">
        <v>50</v>
      </c>
      <c s="34" t="s">
        <v>3019</v>
      </c>
      <c s="34" t="s">
        <v>4301</v>
      </c>
      <c s="35" t="s">
        <v>5</v>
      </c>
      <c s="6" t="s">
        <v>4163</v>
      </c>
      <c s="36" t="s">
        <v>54</v>
      </c>
      <c s="37">
        <v>1</v>
      </c>
      <c s="36">
        <v>0</v>
      </c>
      <c s="36">
        <f>ROUND(G966*H966,6)</f>
      </c>
      <c r="L966" s="38">
        <v>0</v>
      </c>
      <c s="32">
        <f>ROUND(ROUND(L966,2)*ROUND(G966,3),2)</f>
      </c>
      <c s="36" t="s">
        <v>61</v>
      </c>
      <c>
        <f>(M966*21)/100</f>
      </c>
      <c t="s">
        <v>28</v>
      </c>
    </row>
    <row r="967" spans="1:5" ht="12.75">
      <c r="A967" s="35" t="s">
        <v>56</v>
      </c>
      <c r="E967" s="39" t="s">
        <v>4163</v>
      </c>
    </row>
    <row r="968" spans="1:5" ht="12.75">
      <c r="A968" s="35" t="s">
        <v>57</v>
      </c>
      <c r="E968" s="40" t="s">
        <v>5</v>
      </c>
    </row>
    <row r="969" spans="1:5" ht="12.75">
      <c r="A969" t="s">
        <v>58</v>
      </c>
      <c r="E969" s="39" t="s">
        <v>5</v>
      </c>
    </row>
    <row r="970" spans="1:16" ht="25.5">
      <c r="A970" t="s">
        <v>50</v>
      </c>
      <c s="34" t="s">
        <v>3025</v>
      </c>
      <c s="34" t="s">
        <v>4302</v>
      </c>
      <c s="35" t="s">
        <v>5</v>
      </c>
      <c s="6" t="s">
        <v>4165</v>
      </c>
      <c s="36" t="s">
        <v>54</v>
      </c>
      <c s="37">
        <v>1</v>
      </c>
      <c s="36">
        <v>0</v>
      </c>
      <c s="36">
        <f>ROUND(G970*H970,6)</f>
      </c>
      <c r="L970" s="38">
        <v>0</v>
      </c>
      <c s="32">
        <f>ROUND(ROUND(L970,2)*ROUND(G970,3),2)</f>
      </c>
      <c s="36" t="s">
        <v>61</v>
      </c>
      <c>
        <f>(M970*21)/100</f>
      </c>
      <c t="s">
        <v>28</v>
      </c>
    </row>
    <row r="971" spans="1:5" ht="25.5">
      <c r="A971" s="35" t="s">
        <v>56</v>
      </c>
      <c r="E971" s="39" t="s">
        <v>4165</v>
      </c>
    </row>
    <row r="972" spans="1:5" ht="12.75">
      <c r="A972" s="35" t="s">
        <v>57</v>
      </c>
      <c r="E972" s="40" t="s">
        <v>5</v>
      </c>
    </row>
    <row r="973" spans="1:5" ht="12.75">
      <c r="A973" t="s">
        <v>58</v>
      </c>
      <c r="E973" s="39" t="s">
        <v>5</v>
      </c>
    </row>
    <row r="974" spans="1:16" ht="12.75">
      <c r="A974" t="s">
        <v>50</v>
      </c>
      <c s="34" t="s">
        <v>3031</v>
      </c>
      <c s="34" t="s">
        <v>4303</v>
      </c>
      <c s="35" t="s">
        <v>5</v>
      </c>
      <c s="6" t="s">
        <v>4167</v>
      </c>
      <c s="36" t="s">
        <v>54</v>
      </c>
      <c s="37">
        <v>1</v>
      </c>
      <c s="36">
        <v>0</v>
      </c>
      <c s="36">
        <f>ROUND(G974*H974,6)</f>
      </c>
      <c r="L974" s="38">
        <v>0</v>
      </c>
      <c s="32">
        <f>ROUND(ROUND(L974,2)*ROUND(G974,3),2)</f>
      </c>
      <c s="36" t="s">
        <v>61</v>
      </c>
      <c>
        <f>(M974*21)/100</f>
      </c>
      <c t="s">
        <v>28</v>
      </c>
    </row>
    <row r="975" spans="1:5" ht="12.75">
      <c r="A975" s="35" t="s">
        <v>56</v>
      </c>
      <c r="E975" s="39" t="s">
        <v>4167</v>
      </c>
    </row>
    <row r="976" spans="1:5" ht="12.75">
      <c r="A976" s="35" t="s">
        <v>57</v>
      </c>
      <c r="E976" s="40" t="s">
        <v>5</v>
      </c>
    </row>
    <row r="977" spans="1:5" ht="12.75">
      <c r="A977" t="s">
        <v>58</v>
      </c>
      <c r="E977" s="39" t="s">
        <v>5</v>
      </c>
    </row>
    <row r="978" spans="1:16" ht="12.75">
      <c r="A978" t="s">
        <v>50</v>
      </c>
      <c s="34" t="s">
        <v>3037</v>
      </c>
      <c s="34" t="s">
        <v>4304</v>
      </c>
      <c s="35" t="s">
        <v>5</v>
      </c>
      <c s="6" t="s">
        <v>4176</v>
      </c>
      <c s="36" t="s">
        <v>54</v>
      </c>
      <c s="37">
        <v>3</v>
      </c>
      <c s="36">
        <v>0</v>
      </c>
      <c s="36">
        <f>ROUND(G978*H978,6)</f>
      </c>
      <c r="L978" s="38">
        <v>0</v>
      </c>
      <c s="32">
        <f>ROUND(ROUND(L978,2)*ROUND(G978,3),2)</f>
      </c>
      <c s="36" t="s">
        <v>61</v>
      </c>
      <c>
        <f>(M978*21)/100</f>
      </c>
      <c t="s">
        <v>28</v>
      </c>
    </row>
    <row r="979" spans="1:5" ht="12.75">
      <c r="A979" s="35" t="s">
        <v>56</v>
      </c>
      <c r="E979" s="39" t="s">
        <v>4176</v>
      </c>
    </row>
    <row r="980" spans="1:5" ht="12.75">
      <c r="A980" s="35" t="s">
        <v>57</v>
      </c>
      <c r="E980" s="40" t="s">
        <v>5</v>
      </c>
    </row>
    <row r="981" spans="1:5" ht="12.75">
      <c r="A981" t="s">
        <v>58</v>
      </c>
      <c r="E981" s="39" t="s">
        <v>5</v>
      </c>
    </row>
    <row r="982" spans="1:16" ht="12.75">
      <c r="A982" t="s">
        <v>50</v>
      </c>
      <c s="34" t="s">
        <v>3043</v>
      </c>
      <c s="34" t="s">
        <v>4305</v>
      </c>
      <c s="35" t="s">
        <v>5</v>
      </c>
      <c s="6" t="s">
        <v>4180</v>
      </c>
      <c s="36" t="s">
        <v>54</v>
      </c>
      <c s="37">
        <v>5</v>
      </c>
      <c s="36">
        <v>0</v>
      </c>
      <c s="36">
        <f>ROUND(G982*H982,6)</f>
      </c>
      <c r="L982" s="38">
        <v>0</v>
      </c>
      <c s="32">
        <f>ROUND(ROUND(L982,2)*ROUND(G982,3),2)</f>
      </c>
      <c s="36" t="s">
        <v>61</v>
      </c>
      <c>
        <f>(M982*21)/100</f>
      </c>
      <c t="s">
        <v>28</v>
      </c>
    </row>
    <row r="983" spans="1:5" ht="12.75">
      <c r="A983" s="35" t="s">
        <v>56</v>
      </c>
      <c r="E983" s="39" t="s">
        <v>4180</v>
      </c>
    </row>
    <row r="984" spans="1:5" ht="12.75">
      <c r="A984" s="35" t="s">
        <v>57</v>
      </c>
      <c r="E984" s="40" t="s">
        <v>5</v>
      </c>
    </row>
    <row r="985" spans="1:5" ht="12.75">
      <c r="A985" t="s">
        <v>58</v>
      </c>
      <c r="E985" s="39" t="s">
        <v>5</v>
      </c>
    </row>
    <row r="986" spans="1:16" ht="12.75">
      <c r="A986" t="s">
        <v>50</v>
      </c>
      <c s="34" t="s">
        <v>3049</v>
      </c>
      <c s="34" t="s">
        <v>4306</v>
      </c>
      <c s="35" t="s">
        <v>5</v>
      </c>
      <c s="6" t="s">
        <v>4263</v>
      </c>
      <c s="36" t="s">
        <v>54</v>
      </c>
      <c s="37">
        <v>3</v>
      </c>
      <c s="36">
        <v>0</v>
      </c>
      <c s="36">
        <f>ROUND(G986*H986,6)</f>
      </c>
      <c r="L986" s="38">
        <v>0</v>
      </c>
      <c s="32">
        <f>ROUND(ROUND(L986,2)*ROUND(G986,3),2)</f>
      </c>
      <c s="36" t="s">
        <v>61</v>
      </c>
      <c>
        <f>(M986*21)/100</f>
      </c>
      <c t="s">
        <v>28</v>
      </c>
    </row>
    <row r="987" spans="1:5" ht="12.75">
      <c r="A987" s="35" t="s">
        <v>56</v>
      </c>
      <c r="E987" s="39" t="s">
        <v>4263</v>
      </c>
    </row>
    <row r="988" spans="1:5" ht="12.75">
      <c r="A988" s="35" t="s">
        <v>57</v>
      </c>
      <c r="E988" s="40" t="s">
        <v>5</v>
      </c>
    </row>
    <row r="989" spans="1:5" ht="12.75">
      <c r="A989" t="s">
        <v>58</v>
      </c>
      <c r="E989" s="39" t="s">
        <v>5</v>
      </c>
    </row>
    <row r="990" spans="1:13" ht="12.75">
      <c r="A990" t="s">
        <v>47</v>
      </c>
      <c r="C990" s="31" t="s">
        <v>4307</v>
      </c>
      <c r="E990" s="33" t="s">
        <v>4308</v>
      </c>
      <c r="J990" s="32">
        <f>0</f>
      </c>
      <c s="32">
        <f>0</f>
      </c>
      <c s="32">
        <f>0+L991+L995+L999+L1003+L1007+L1011+L1015+L1019+L1023+L1027+L1031+L1035+L1039+L1043</f>
      </c>
      <c s="32">
        <f>0+M991+M995+M999+M1003+M1007+M1011+M1015+M1019+M1023+M1027+M1031+M1035+M1039+M1043</f>
      </c>
    </row>
    <row r="991" spans="1:16" ht="12.75">
      <c r="A991" t="s">
        <v>50</v>
      </c>
      <c s="34" t="s">
        <v>3055</v>
      </c>
      <c s="34" t="s">
        <v>4309</v>
      </c>
      <c s="35" t="s">
        <v>5</v>
      </c>
      <c s="6" t="s">
        <v>4283</v>
      </c>
      <c s="36" t="s">
        <v>54</v>
      </c>
      <c s="37">
        <v>1</v>
      </c>
      <c s="36">
        <v>0</v>
      </c>
      <c s="36">
        <f>ROUND(G991*H991,6)</f>
      </c>
      <c r="L991" s="38">
        <v>0</v>
      </c>
      <c s="32">
        <f>ROUND(ROUND(L991,2)*ROUND(G991,3),2)</f>
      </c>
      <c s="36" t="s">
        <v>61</v>
      </c>
      <c>
        <f>(M991*21)/100</f>
      </c>
      <c t="s">
        <v>28</v>
      </c>
    </row>
    <row r="992" spans="1:5" ht="12.75">
      <c r="A992" s="35" t="s">
        <v>56</v>
      </c>
      <c r="E992" s="39" t="s">
        <v>4283</v>
      </c>
    </row>
    <row r="993" spans="1:5" ht="12.75">
      <c r="A993" s="35" t="s">
        <v>57</v>
      </c>
      <c r="E993" s="40" t="s">
        <v>5</v>
      </c>
    </row>
    <row r="994" spans="1:5" ht="12.75">
      <c r="A994" t="s">
        <v>58</v>
      </c>
      <c r="E994" s="39" t="s">
        <v>5</v>
      </c>
    </row>
    <row r="995" spans="1:16" ht="12.75">
      <c r="A995" t="s">
        <v>50</v>
      </c>
      <c s="34" t="s">
        <v>4310</v>
      </c>
      <c s="34" t="s">
        <v>4311</v>
      </c>
      <c s="35" t="s">
        <v>5</v>
      </c>
      <c s="6" t="s">
        <v>4161</v>
      </c>
      <c s="36" t="s">
        <v>54</v>
      </c>
      <c s="37">
        <v>1</v>
      </c>
      <c s="36">
        <v>0</v>
      </c>
      <c s="36">
        <f>ROUND(G995*H995,6)</f>
      </c>
      <c r="L995" s="38">
        <v>0</v>
      </c>
      <c s="32">
        <f>ROUND(ROUND(L995,2)*ROUND(G995,3),2)</f>
      </c>
      <c s="36" t="s">
        <v>61</v>
      </c>
      <c>
        <f>(M995*21)/100</f>
      </c>
      <c t="s">
        <v>28</v>
      </c>
    </row>
    <row r="996" spans="1:5" ht="12.75">
      <c r="A996" s="35" t="s">
        <v>56</v>
      </c>
      <c r="E996" s="39" t="s">
        <v>4161</v>
      </c>
    </row>
    <row r="997" spans="1:5" ht="12.75">
      <c r="A997" s="35" t="s">
        <v>57</v>
      </c>
      <c r="E997" s="40" t="s">
        <v>5</v>
      </c>
    </row>
    <row r="998" spans="1:5" ht="12.75">
      <c r="A998" t="s">
        <v>58</v>
      </c>
      <c r="E998" s="39" t="s">
        <v>5</v>
      </c>
    </row>
    <row r="999" spans="1:16" ht="12.75">
      <c r="A999" t="s">
        <v>50</v>
      </c>
      <c s="34" t="s">
        <v>3061</v>
      </c>
      <c s="34" t="s">
        <v>4312</v>
      </c>
      <c s="35" t="s">
        <v>5</v>
      </c>
      <c s="6" t="s">
        <v>4163</v>
      </c>
      <c s="36" t="s">
        <v>54</v>
      </c>
      <c s="37">
        <v>1</v>
      </c>
      <c s="36">
        <v>0</v>
      </c>
      <c s="36">
        <f>ROUND(G999*H999,6)</f>
      </c>
      <c r="L999" s="38">
        <v>0</v>
      </c>
      <c s="32">
        <f>ROUND(ROUND(L999,2)*ROUND(G999,3),2)</f>
      </c>
      <c s="36" t="s">
        <v>61</v>
      </c>
      <c>
        <f>(M999*21)/100</f>
      </c>
      <c t="s">
        <v>28</v>
      </c>
    </row>
    <row r="1000" spans="1:5" ht="12.75">
      <c r="A1000" s="35" t="s">
        <v>56</v>
      </c>
      <c r="E1000" s="39" t="s">
        <v>4163</v>
      </c>
    </row>
    <row r="1001" spans="1:5" ht="12.75">
      <c r="A1001" s="35" t="s">
        <v>57</v>
      </c>
      <c r="E1001" s="40" t="s">
        <v>5</v>
      </c>
    </row>
    <row r="1002" spans="1:5" ht="12.75">
      <c r="A1002" t="s">
        <v>58</v>
      </c>
      <c r="E1002" s="39" t="s">
        <v>5</v>
      </c>
    </row>
    <row r="1003" spans="1:16" ht="25.5">
      <c r="A1003" t="s">
        <v>50</v>
      </c>
      <c s="34" t="s">
        <v>3067</v>
      </c>
      <c s="34" t="s">
        <v>4313</v>
      </c>
      <c s="35" t="s">
        <v>5</v>
      </c>
      <c s="6" t="s">
        <v>4165</v>
      </c>
      <c s="36" t="s">
        <v>54</v>
      </c>
      <c s="37">
        <v>1</v>
      </c>
      <c s="36">
        <v>0</v>
      </c>
      <c s="36">
        <f>ROUND(G1003*H1003,6)</f>
      </c>
      <c r="L1003" s="38">
        <v>0</v>
      </c>
      <c s="32">
        <f>ROUND(ROUND(L1003,2)*ROUND(G1003,3),2)</f>
      </c>
      <c s="36" t="s">
        <v>61</v>
      </c>
      <c>
        <f>(M1003*21)/100</f>
      </c>
      <c t="s">
        <v>28</v>
      </c>
    </row>
    <row r="1004" spans="1:5" ht="25.5">
      <c r="A1004" s="35" t="s">
        <v>56</v>
      </c>
      <c r="E1004" s="39" t="s">
        <v>4165</v>
      </c>
    </row>
    <row r="1005" spans="1:5" ht="12.75">
      <c r="A1005" s="35" t="s">
        <v>57</v>
      </c>
      <c r="E1005" s="40" t="s">
        <v>5</v>
      </c>
    </row>
    <row r="1006" spans="1:5" ht="12.75">
      <c r="A1006" t="s">
        <v>58</v>
      </c>
      <c r="E1006" s="39" t="s">
        <v>5</v>
      </c>
    </row>
    <row r="1007" spans="1:16" ht="12.75">
      <c r="A1007" t="s">
        <v>50</v>
      </c>
      <c s="34" t="s">
        <v>3073</v>
      </c>
      <c s="34" t="s">
        <v>4220</v>
      </c>
      <c s="35" t="s">
        <v>5</v>
      </c>
      <c s="6" t="s">
        <v>4221</v>
      </c>
      <c s="36" t="s">
        <v>139</v>
      </c>
      <c s="37">
        <v>1</v>
      </c>
      <c s="36">
        <v>0</v>
      </c>
      <c s="36">
        <f>ROUND(G1007*H1007,6)</f>
      </c>
      <c r="L1007" s="38">
        <v>0</v>
      </c>
      <c s="32">
        <f>ROUND(ROUND(L1007,2)*ROUND(G1007,3),2)</f>
      </c>
      <c s="36" t="s">
        <v>447</v>
      </c>
      <c>
        <f>(M1007*21)/100</f>
      </c>
      <c t="s">
        <v>28</v>
      </c>
    </row>
    <row r="1008" spans="1:5" ht="12.75">
      <c r="A1008" s="35" t="s">
        <v>56</v>
      </c>
      <c r="E1008" s="39" t="s">
        <v>4221</v>
      </c>
    </row>
    <row r="1009" spans="1:5" ht="12.75">
      <c r="A1009" s="35" t="s">
        <v>57</v>
      </c>
      <c r="E1009" s="40" t="s">
        <v>5</v>
      </c>
    </row>
    <row r="1010" spans="1:5" ht="12.75">
      <c r="A1010" t="s">
        <v>58</v>
      </c>
      <c r="E1010" s="39" t="s">
        <v>5</v>
      </c>
    </row>
    <row r="1011" spans="1:16" ht="12.75">
      <c r="A1011" t="s">
        <v>50</v>
      </c>
      <c s="34" t="s">
        <v>3077</v>
      </c>
      <c s="34" t="s">
        <v>3976</v>
      </c>
      <c s="35" t="s">
        <v>5</v>
      </c>
      <c s="6" t="s">
        <v>3977</v>
      </c>
      <c s="36" t="s">
        <v>139</v>
      </c>
      <c s="37">
        <v>3</v>
      </c>
      <c s="36">
        <v>0</v>
      </c>
      <c s="36">
        <f>ROUND(G1011*H1011,6)</f>
      </c>
      <c r="L1011" s="38">
        <v>0</v>
      </c>
      <c s="32">
        <f>ROUND(ROUND(L1011,2)*ROUND(G1011,3),2)</f>
      </c>
      <c s="36" t="s">
        <v>447</v>
      </c>
      <c>
        <f>(M1011*21)/100</f>
      </c>
      <c t="s">
        <v>28</v>
      </c>
    </row>
    <row r="1012" spans="1:5" ht="12.75">
      <c r="A1012" s="35" t="s">
        <v>56</v>
      </c>
      <c r="E1012" s="39" t="s">
        <v>3977</v>
      </c>
    </row>
    <row r="1013" spans="1:5" ht="12.75">
      <c r="A1013" s="35" t="s">
        <v>57</v>
      </c>
      <c r="E1013" s="40" t="s">
        <v>5</v>
      </c>
    </row>
    <row r="1014" spans="1:5" ht="12.75">
      <c r="A1014" t="s">
        <v>58</v>
      </c>
      <c r="E1014" s="39" t="s">
        <v>5</v>
      </c>
    </row>
    <row r="1015" spans="1:16" ht="12.75">
      <c r="A1015" t="s">
        <v>50</v>
      </c>
      <c s="34" t="s">
        <v>4314</v>
      </c>
      <c s="34" t="s">
        <v>4315</v>
      </c>
      <c s="35" t="s">
        <v>5</v>
      </c>
      <c s="6" t="s">
        <v>4283</v>
      </c>
      <c s="36" t="s">
        <v>54</v>
      </c>
      <c s="37">
        <v>1</v>
      </c>
      <c s="36">
        <v>0</v>
      </c>
      <c s="36">
        <f>ROUND(G1015*H1015,6)</f>
      </c>
      <c r="L1015" s="38">
        <v>0</v>
      </c>
      <c s="32">
        <f>ROUND(ROUND(L1015,2)*ROUND(G1015,3),2)</f>
      </c>
      <c s="36" t="s">
        <v>61</v>
      </c>
      <c>
        <f>(M1015*21)/100</f>
      </c>
      <c t="s">
        <v>28</v>
      </c>
    </row>
    <row r="1016" spans="1:5" ht="12.75">
      <c r="A1016" s="35" t="s">
        <v>56</v>
      </c>
      <c r="E1016" s="39" t="s">
        <v>4283</v>
      </c>
    </row>
    <row r="1017" spans="1:5" ht="12.75">
      <c r="A1017" s="35" t="s">
        <v>57</v>
      </c>
      <c r="E1017" s="40" t="s">
        <v>5</v>
      </c>
    </row>
    <row r="1018" spans="1:5" ht="12.75">
      <c r="A1018" t="s">
        <v>58</v>
      </c>
      <c r="E1018" s="39" t="s">
        <v>5</v>
      </c>
    </row>
    <row r="1019" spans="1:16" ht="12.75">
      <c r="A1019" t="s">
        <v>50</v>
      </c>
      <c s="34" t="s">
        <v>1001</v>
      </c>
      <c s="34" t="s">
        <v>4316</v>
      </c>
      <c s="35" t="s">
        <v>5</v>
      </c>
      <c s="6" t="s">
        <v>4161</v>
      </c>
      <c s="36" t="s">
        <v>54</v>
      </c>
      <c s="37">
        <v>1</v>
      </c>
      <c s="36">
        <v>0</v>
      </c>
      <c s="36">
        <f>ROUND(G1019*H1019,6)</f>
      </c>
      <c r="L1019" s="38">
        <v>0</v>
      </c>
      <c s="32">
        <f>ROUND(ROUND(L1019,2)*ROUND(G1019,3),2)</f>
      </c>
      <c s="36" t="s">
        <v>61</v>
      </c>
      <c>
        <f>(M1019*21)/100</f>
      </c>
      <c t="s">
        <v>28</v>
      </c>
    </row>
    <row r="1020" spans="1:5" ht="12.75">
      <c r="A1020" s="35" t="s">
        <v>56</v>
      </c>
      <c r="E1020" s="39" t="s">
        <v>4161</v>
      </c>
    </row>
    <row r="1021" spans="1:5" ht="12.75">
      <c r="A1021" s="35" t="s">
        <v>57</v>
      </c>
      <c r="E1021" s="40" t="s">
        <v>5</v>
      </c>
    </row>
    <row r="1022" spans="1:5" ht="12.75">
      <c r="A1022" t="s">
        <v>58</v>
      </c>
      <c r="E1022" s="39" t="s">
        <v>5</v>
      </c>
    </row>
    <row r="1023" spans="1:16" ht="12.75">
      <c r="A1023" t="s">
        <v>50</v>
      </c>
      <c s="34" t="s">
        <v>1005</v>
      </c>
      <c s="34" t="s">
        <v>4317</v>
      </c>
      <c s="35" t="s">
        <v>5</v>
      </c>
      <c s="6" t="s">
        <v>4163</v>
      </c>
      <c s="36" t="s">
        <v>54</v>
      </c>
      <c s="37">
        <v>1</v>
      </c>
      <c s="36">
        <v>0</v>
      </c>
      <c s="36">
        <f>ROUND(G1023*H1023,6)</f>
      </c>
      <c r="L1023" s="38">
        <v>0</v>
      </c>
      <c s="32">
        <f>ROUND(ROUND(L1023,2)*ROUND(G1023,3),2)</f>
      </c>
      <c s="36" t="s">
        <v>61</v>
      </c>
      <c>
        <f>(M1023*21)/100</f>
      </c>
      <c t="s">
        <v>28</v>
      </c>
    </row>
    <row r="1024" spans="1:5" ht="12.75">
      <c r="A1024" s="35" t="s">
        <v>56</v>
      </c>
      <c r="E1024" s="39" t="s">
        <v>4163</v>
      </c>
    </row>
    <row r="1025" spans="1:5" ht="12.75">
      <c r="A1025" s="35" t="s">
        <v>57</v>
      </c>
      <c r="E1025" s="40" t="s">
        <v>5</v>
      </c>
    </row>
    <row r="1026" spans="1:5" ht="12.75">
      <c r="A1026" t="s">
        <v>58</v>
      </c>
      <c r="E1026" s="39" t="s">
        <v>5</v>
      </c>
    </row>
    <row r="1027" spans="1:16" ht="25.5">
      <c r="A1027" t="s">
        <v>50</v>
      </c>
      <c s="34" t="s">
        <v>1009</v>
      </c>
      <c s="34" t="s">
        <v>4318</v>
      </c>
      <c s="35" t="s">
        <v>5</v>
      </c>
      <c s="6" t="s">
        <v>4165</v>
      </c>
      <c s="36" t="s">
        <v>54</v>
      </c>
      <c s="37">
        <v>1</v>
      </c>
      <c s="36">
        <v>0</v>
      </c>
      <c s="36">
        <f>ROUND(G1027*H1027,6)</f>
      </c>
      <c r="L1027" s="38">
        <v>0</v>
      </c>
      <c s="32">
        <f>ROUND(ROUND(L1027,2)*ROUND(G1027,3),2)</f>
      </c>
      <c s="36" t="s">
        <v>61</v>
      </c>
      <c>
        <f>(M1027*21)/100</f>
      </c>
      <c t="s">
        <v>28</v>
      </c>
    </row>
    <row r="1028" spans="1:5" ht="25.5">
      <c r="A1028" s="35" t="s">
        <v>56</v>
      </c>
      <c r="E1028" s="39" t="s">
        <v>4165</v>
      </c>
    </row>
    <row r="1029" spans="1:5" ht="12.75">
      <c r="A1029" s="35" t="s">
        <v>57</v>
      </c>
      <c r="E1029" s="40" t="s">
        <v>5</v>
      </c>
    </row>
    <row r="1030" spans="1:5" ht="12.75">
      <c r="A1030" t="s">
        <v>58</v>
      </c>
      <c r="E1030" s="39" t="s">
        <v>5</v>
      </c>
    </row>
    <row r="1031" spans="1:16" ht="12.75">
      <c r="A1031" t="s">
        <v>50</v>
      </c>
      <c s="34" t="s">
        <v>1012</v>
      </c>
      <c s="34" t="s">
        <v>4319</v>
      </c>
      <c s="35" t="s">
        <v>5</v>
      </c>
      <c s="6" t="s">
        <v>4167</v>
      </c>
      <c s="36" t="s">
        <v>54</v>
      </c>
      <c s="37">
        <v>1</v>
      </c>
      <c s="36">
        <v>0</v>
      </c>
      <c s="36">
        <f>ROUND(G1031*H1031,6)</f>
      </c>
      <c r="L1031" s="38">
        <v>0</v>
      </c>
      <c s="32">
        <f>ROUND(ROUND(L1031,2)*ROUND(G1031,3),2)</f>
      </c>
      <c s="36" t="s">
        <v>61</v>
      </c>
      <c>
        <f>(M1031*21)/100</f>
      </c>
      <c t="s">
        <v>28</v>
      </c>
    </row>
    <row r="1032" spans="1:5" ht="12.75">
      <c r="A1032" s="35" t="s">
        <v>56</v>
      </c>
      <c r="E1032" s="39" t="s">
        <v>4167</v>
      </c>
    </row>
    <row r="1033" spans="1:5" ht="12.75">
      <c r="A1033" s="35" t="s">
        <v>57</v>
      </c>
      <c r="E1033" s="40" t="s">
        <v>5</v>
      </c>
    </row>
    <row r="1034" spans="1:5" ht="12.75">
      <c r="A1034" t="s">
        <v>58</v>
      </c>
      <c r="E1034" s="39" t="s">
        <v>5</v>
      </c>
    </row>
    <row r="1035" spans="1:16" ht="12.75">
      <c r="A1035" t="s">
        <v>50</v>
      </c>
      <c s="34" t="s">
        <v>1016</v>
      </c>
      <c s="34" t="s">
        <v>4320</v>
      </c>
      <c s="35" t="s">
        <v>5</v>
      </c>
      <c s="6" t="s">
        <v>4176</v>
      </c>
      <c s="36" t="s">
        <v>54</v>
      </c>
      <c s="37">
        <v>3</v>
      </c>
      <c s="36">
        <v>0</v>
      </c>
      <c s="36">
        <f>ROUND(G1035*H1035,6)</f>
      </c>
      <c r="L1035" s="38">
        <v>0</v>
      </c>
      <c s="32">
        <f>ROUND(ROUND(L1035,2)*ROUND(G1035,3),2)</f>
      </c>
      <c s="36" t="s">
        <v>61</v>
      </c>
      <c>
        <f>(M1035*21)/100</f>
      </c>
      <c t="s">
        <v>28</v>
      </c>
    </row>
    <row r="1036" spans="1:5" ht="12.75">
      <c r="A1036" s="35" t="s">
        <v>56</v>
      </c>
      <c r="E1036" s="39" t="s">
        <v>4176</v>
      </c>
    </row>
    <row r="1037" spans="1:5" ht="12.75">
      <c r="A1037" s="35" t="s">
        <v>57</v>
      </c>
      <c r="E1037" s="40" t="s">
        <v>5</v>
      </c>
    </row>
    <row r="1038" spans="1:5" ht="12.75">
      <c r="A1038" t="s">
        <v>58</v>
      </c>
      <c r="E1038" s="39" t="s">
        <v>5</v>
      </c>
    </row>
    <row r="1039" spans="1:16" ht="12.75">
      <c r="A1039" t="s">
        <v>50</v>
      </c>
      <c s="34" t="s">
        <v>1020</v>
      </c>
      <c s="34" t="s">
        <v>4321</v>
      </c>
      <c s="35" t="s">
        <v>5</v>
      </c>
      <c s="6" t="s">
        <v>4180</v>
      </c>
      <c s="36" t="s">
        <v>54</v>
      </c>
      <c s="37">
        <v>5</v>
      </c>
      <c s="36">
        <v>0</v>
      </c>
      <c s="36">
        <f>ROUND(G1039*H1039,6)</f>
      </c>
      <c r="L1039" s="38">
        <v>0</v>
      </c>
      <c s="32">
        <f>ROUND(ROUND(L1039,2)*ROUND(G1039,3),2)</f>
      </c>
      <c s="36" t="s">
        <v>61</v>
      </c>
      <c>
        <f>(M1039*21)/100</f>
      </c>
      <c t="s">
        <v>28</v>
      </c>
    </row>
    <row r="1040" spans="1:5" ht="12.75">
      <c r="A1040" s="35" t="s">
        <v>56</v>
      </c>
      <c r="E1040" s="39" t="s">
        <v>4180</v>
      </c>
    </row>
    <row r="1041" spans="1:5" ht="12.75">
      <c r="A1041" s="35" t="s">
        <v>57</v>
      </c>
      <c r="E1041" s="40" t="s">
        <v>5</v>
      </c>
    </row>
    <row r="1042" spans="1:5" ht="12.75">
      <c r="A1042" t="s">
        <v>58</v>
      </c>
      <c r="E1042" s="39" t="s">
        <v>5</v>
      </c>
    </row>
    <row r="1043" spans="1:16" ht="12.75">
      <c r="A1043" t="s">
        <v>50</v>
      </c>
      <c s="34" t="s">
        <v>1024</v>
      </c>
      <c s="34" t="s">
        <v>4322</v>
      </c>
      <c s="35" t="s">
        <v>5</v>
      </c>
      <c s="6" t="s">
        <v>4263</v>
      </c>
      <c s="36" t="s">
        <v>54</v>
      </c>
      <c s="37">
        <v>3</v>
      </c>
      <c s="36">
        <v>0</v>
      </c>
      <c s="36">
        <f>ROUND(G1043*H1043,6)</f>
      </c>
      <c r="L1043" s="38">
        <v>0</v>
      </c>
      <c s="32">
        <f>ROUND(ROUND(L1043,2)*ROUND(G1043,3),2)</f>
      </c>
      <c s="36" t="s">
        <v>61</v>
      </c>
      <c>
        <f>(M1043*21)/100</f>
      </c>
      <c t="s">
        <v>28</v>
      </c>
    </row>
    <row r="1044" spans="1:5" ht="12.75">
      <c r="A1044" s="35" t="s">
        <v>56</v>
      </c>
      <c r="E1044" s="39" t="s">
        <v>4263</v>
      </c>
    </row>
    <row r="1045" spans="1:5" ht="12.75">
      <c r="A1045" s="35" t="s">
        <v>57</v>
      </c>
      <c r="E1045" s="40" t="s">
        <v>5</v>
      </c>
    </row>
    <row r="1046" spans="1:5" ht="12.75">
      <c r="A1046" t="s">
        <v>58</v>
      </c>
      <c r="E1046" s="39" t="s">
        <v>5</v>
      </c>
    </row>
    <row r="1047" spans="1:13" ht="12.75">
      <c r="A1047" t="s">
        <v>47</v>
      </c>
      <c r="C1047" s="31" t="s">
        <v>4323</v>
      </c>
      <c r="E1047" s="33" t="s">
        <v>4324</v>
      </c>
      <c r="J1047" s="32">
        <f>0</f>
      </c>
      <c s="32">
        <f>0</f>
      </c>
      <c s="32">
        <f>0+L1048+L1052+L1056+L1060+L1064+L1068+L1072+L1076+L1080+L1084+L1088+L1092+L1096+L1100+L1104+L1108</f>
      </c>
      <c s="32">
        <f>0+M1048+M1052+M1056+M1060+M1064+M1068+M1072+M1076+M1080+M1084+M1088+M1092+M1096+M1100+M1104+M1108</f>
      </c>
    </row>
    <row r="1048" spans="1:16" ht="12.75">
      <c r="A1048" t="s">
        <v>50</v>
      </c>
      <c s="34" t="s">
        <v>1028</v>
      </c>
      <c s="34" t="s">
        <v>4325</v>
      </c>
      <c s="35" t="s">
        <v>5</v>
      </c>
      <c s="6" t="s">
        <v>4326</v>
      </c>
      <c s="36" t="s">
        <v>54</v>
      </c>
      <c s="37">
        <v>1</v>
      </c>
      <c s="36">
        <v>0</v>
      </c>
      <c s="36">
        <f>ROUND(G1048*H1048,6)</f>
      </c>
      <c r="L1048" s="38">
        <v>0</v>
      </c>
      <c s="32">
        <f>ROUND(ROUND(L1048,2)*ROUND(G1048,3),2)</f>
      </c>
      <c s="36" t="s">
        <v>61</v>
      </c>
      <c>
        <f>(M1048*21)/100</f>
      </c>
      <c t="s">
        <v>28</v>
      </c>
    </row>
    <row r="1049" spans="1:5" ht="12.75">
      <c r="A1049" s="35" t="s">
        <v>56</v>
      </c>
      <c r="E1049" s="39" t="s">
        <v>4326</v>
      </c>
    </row>
    <row r="1050" spans="1:5" ht="12.75">
      <c r="A1050" s="35" t="s">
        <v>57</v>
      </c>
      <c r="E1050" s="40" t="s">
        <v>5</v>
      </c>
    </row>
    <row r="1051" spans="1:5" ht="12.75">
      <c r="A1051" t="s">
        <v>58</v>
      </c>
      <c r="E1051" s="39" t="s">
        <v>5</v>
      </c>
    </row>
    <row r="1052" spans="1:16" ht="12.75">
      <c r="A1052" t="s">
        <v>50</v>
      </c>
      <c s="34" t="s">
        <v>1032</v>
      </c>
      <c s="34" t="s">
        <v>4327</v>
      </c>
      <c s="35" t="s">
        <v>5</v>
      </c>
      <c s="6" t="s">
        <v>4161</v>
      </c>
      <c s="36" t="s">
        <v>54</v>
      </c>
      <c s="37">
        <v>1</v>
      </c>
      <c s="36">
        <v>0</v>
      </c>
      <c s="36">
        <f>ROUND(G1052*H1052,6)</f>
      </c>
      <c r="L1052" s="38">
        <v>0</v>
      </c>
      <c s="32">
        <f>ROUND(ROUND(L1052,2)*ROUND(G1052,3),2)</f>
      </c>
      <c s="36" t="s">
        <v>61</v>
      </c>
      <c>
        <f>(M1052*21)/100</f>
      </c>
      <c t="s">
        <v>28</v>
      </c>
    </row>
    <row r="1053" spans="1:5" ht="12.75">
      <c r="A1053" s="35" t="s">
        <v>56</v>
      </c>
      <c r="E1053" s="39" t="s">
        <v>4161</v>
      </c>
    </row>
    <row r="1054" spans="1:5" ht="12.75">
      <c r="A1054" s="35" t="s">
        <v>57</v>
      </c>
      <c r="E1054" s="40" t="s">
        <v>5</v>
      </c>
    </row>
    <row r="1055" spans="1:5" ht="12.75">
      <c r="A1055" t="s">
        <v>58</v>
      </c>
      <c r="E1055" s="39" t="s">
        <v>5</v>
      </c>
    </row>
    <row r="1056" spans="1:16" ht="12.75">
      <c r="A1056" t="s">
        <v>50</v>
      </c>
      <c s="34" t="s">
        <v>1036</v>
      </c>
      <c s="34" t="s">
        <v>4328</v>
      </c>
      <c s="35" t="s">
        <v>5</v>
      </c>
      <c s="6" t="s">
        <v>4163</v>
      </c>
      <c s="36" t="s">
        <v>54</v>
      </c>
      <c s="37">
        <v>1</v>
      </c>
      <c s="36">
        <v>0</v>
      </c>
      <c s="36">
        <f>ROUND(G1056*H1056,6)</f>
      </c>
      <c r="L1056" s="38">
        <v>0</v>
      </c>
      <c s="32">
        <f>ROUND(ROUND(L1056,2)*ROUND(G1056,3),2)</f>
      </c>
      <c s="36" t="s">
        <v>61</v>
      </c>
      <c>
        <f>(M1056*21)/100</f>
      </c>
      <c t="s">
        <v>28</v>
      </c>
    </row>
    <row r="1057" spans="1:5" ht="12.75">
      <c r="A1057" s="35" t="s">
        <v>56</v>
      </c>
      <c r="E1057" s="39" t="s">
        <v>4163</v>
      </c>
    </row>
    <row r="1058" spans="1:5" ht="12.75">
      <c r="A1058" s="35" t="s">
        <v>57</v>
      </c>
      <c r="E1058" s="40" t="s">
        <v>5</v>
      </c>
    </row>
    <row r="1059" spans="1:5" ht="12.75">
      <c r="A1059" t="s">
        <v>58</v>
      </c>
      <c r="E1059" s="39" t="s">
        <v>5</v>
      </c>
    </row>
    <row r="1060" spans="1:16" ht="12.75">
      <c r="A1060" t="s">
        <v>50</v>
      </c>
      <c s="34" t="s">
        <v>1040</v>
      </c>
      <c s="34" t="s">
        <v>4218</v>
      </c>
      <c s="35" t="s">
        <v>5</v>
      </c>
      <c s="6" t="s">
        <v>4219</v>
      </c>
      <c s="36" t="s">
        <v>139</v>
      </c>
      <c s="37">
        <v>1</v>
      </c>
      <c s="36">
        <v>0</v>
      </c>
      <c s="36">
        <f>ROUND(G1060*H1060,6)</f>
      </c>
      <c r="L1060" s="38">
        <v>0</v>
      </c>
      <c s="32">
        <f>ROUND(ROUND(L1060,2)*ROUND(G1060,3),2)</f>
      </c>
      <c s="36" t="s">
        <v>447</v>
      </c>
      <c>
        <f>(M1060*21)/100</f>
      </c>
      <c t="s">
        <v>28</v>
      </c>
    </row>
    <row r="1061" spans="1:5" ht="12.75">
      <c r="A1061" s="35" t="s">
        <v>56</v>
      </c>
      <c r="E1061" s="39" t="s">
        <v>4219</v>
      </c>
    </row>
    <row r="1062" spans="1:5" ht="12.75">
      <c r="A1062" s="35" t="s">
        <v>57</v>
      </c>
      <c r="E1062" s="40" t="s">
        <v>5</v>
      </c>
    </row>
    <row r="1063" spans="1:5" ht="12.75">
      <c r="A1063" t="s">
        <v>58</v>
      </c>
      <c r="E1063" s="39" t="s">
        <v>5</v>
      </c>
    </row>
    <row r="1064" spans="1:16" ht="12.75">
      <c r="A1064" t="s">
        <v>50</v>
      </c>
      <c s="34" t="s">
        <v>1044</v>
      </c>
      <c s="34" t="s">
        <v>4220</v>
      </c>
      <c s="35" t="s">
        <v>5</v>
      </c>
      <c s="6" t="s">
        <v>4221</v>
      </c>
      <c s="36" t="s">
        <v>139</v>
      </c>
      <c s="37">
        <v>1</v>
      </c>
      <c s="36">
        <v>0</v>
      </c>
      <c s="36">
        <f>ROUND(G1064*H1064,6)</f>
      </c>
      <c r="L1064" s="38">
        <v>0</v>
      </c>
      <c s="32">
        <f>ROUND(ROUND(L1064,2)*ROUND(G1064,3),2)</f>
      </c>
      <c s="36" t="s">
        <v>447</v>
      </c>
      <c>
        <f>(M1064*21)/100</f>
      </c>
      <c t="s">
        <v>28</v>
      </c>
    </row>
    <row r="1065" spans="1:5" ht="12.75">
      <c r="A1065" s="35" t="s">
        <v>56</v>
      </c>
      <c r="E1065" s="39" t="s">
        <v>4221</v>
      </c>
    </row>
    <row r="1066" spans="1:5" ht="12.75">
      <c r="A1066" s="35" t="s">
        <v>57</v>
      </c>
      <c r="E1066" s="40" t="s">
        <v>5</v>
      </c>
    </row>
    <row r="1067" spans="1:5" ht="12.75">
      <c r="A1067" t="s">
        <v>58</v>
      </c>
      <c r="E1067" s="39" t="s">
        <v>5</v>
      </c>
    </row>
    <row r="1068" spans="1:16" ht="12.75">
      <c r="A1068" t="s">
        <v>50</v>
      </c>
      <c s="34" t="s">
        <v>1048</v>
      </c>
      <c s="34" t="s">
        <v>3976</v>
      </c>
      <c s="35" t="s">
        <v>5</v>
      </c>
      <c s="6" t="s">
        <v>3977</v>
      </c>
      <c s="36" t="s">
        <v>139</v>
      </c>
      <c s="37">
        <v>3</v>
      </c>
      <c s="36">
        <v>0</v>
      </c>
      <c s="36">
        <f>ROUND(G1068*H1068,6)</f>
      </c>
      <c r="L1068" s="38">
        <v>0</v>
      </c>
      <c s="32">
        <f>ROUND(ROUND(L1068,2)*ROUND(G1068,3),2)</f>
      </c>
      <c s="36" t="s">
        <v>447</v>
      </c>
      <c>
        <f>(M1068*21)/100</f>
      </c>
      <c t="s">
        <v>28</v>
      </c>
    </row>
    <row r="1069" spans="1:5" ht="12.75">
      <c r="A1069" s="35" t="s">
        <v>56</v>
      </c>
      <c r="E1069" s="39" t="s">
        <v>3977</v>
      </c>
    </row>
    <row r="1070" spans="1:5" ht="12.75">
      <c r="A1070" s="35" t="s">
        <v>57</v>
      </c>
      <c r="E1070" s="40" t="s">
        <v>5</v>
      </c>
    </row>
    <row r="1071" spans="1:5" ht="12.75">
      <c r="A1071" t="s">
        <v>58</v>
      </c>
      <c r="E1071" s="39" t="s">
        <v>5</v>
      </c>
    </row>
    <row r="1072" spans="1:16" ht="12.75">
      <c r="A1072" t="s">
        <v>50</v>
      </c>
      <c s="34" t="s">
        <v>1052</v>
      </c>
      <c s="34" t="s">
        <v>4168</v>
      </c>
      <c s="35" t="s">
        <v>5</v>
      </c>
      <c s="6" t="s">
        <v>4169</v>
      </c>
      <c s="36" t="s">
        <v>139</v>
      </c>
      <c s="37">
        <v>1</v>
      </c>
      <c s="36">
        <v>0</v>
      </c>
      <c s="36">
        <f>ROUND(G1072*H1072,6)</f>
      </c>
      <c r="L1072" s="38">
        <v>0</v>
      </c>
      <c s="32">
        <f>ROUND(ROUND(L1072,2)*ROUND(G1072,3),2)</f>
      </c>
      <c s="36" t="s">
        <v>447</v>
      </c>
      <c>
        <f>(M1072*21)/100</f>
      </c>
      <c t="s">
        <v>28</v>
      </c>
    </row>
    <row r="1073" spans="1:5" ht="12.75">
      <c r="A1073" s="35" t="s">
        <v>56</v>
      </c>
      <c r="E1073" s="39" t="s">
        <v>4169</v>
      </c>
    </row>
    <row r="1074" spans="1:5" ht="12.75">
      <c r="A1074" s="35" t="s">
        <v>57</v>
      </c>
      <c r="E1074" s="40" t="s">
        <v>5</v>
      </c>
    </row>
    <row r="1075" spans="1:5" ht="12.75">
      <c r="A1075" t="s">
        <v>58</v>
      </c>
      <c r="E1075" s="39" t="s">
        <v>5</v>
      </c>
    </row>
    <row r="1076" spans="1:16" ht="12.75">
      <c r="A1076" t="s">
        <v>50</v>
      </c>
      <c s="34" t="s">
        <v>1056</v>
      </c>
      <c s="34" t="s">
        <v>4329</v>
      </c>
      <c s="35" t="s">
        <v>5</v>
      </c>
      <c s="6" t="s">
        <v>4326</v>
      </c>
      <c s="36" t="s">
        <v>54</v>
      </c>
      <c s="37">
        <v>1</v>
      </c>
      <c s="36">
        <v>0</v>
      </c>
      <c s="36">
        <f>ROUND(G1076*H1076,6)</f>
      </c>
      <c r="L1076" s="38">
        <v>0</v>
      </c>
      <c s="32">
        <f>ROUND(ROUND(L1076,2)*ROUND(G1076,3),2)</f>
      </c>
      <c s="36" t="s">
        <v>61</v>
      </c>
      <c>
        <f>(M1076*21)/100</f>
      </c>
      <c t="s">
        <v>28</v>
      </c>
    </row>
    <row r="1077" spans="1:5" ht="12.75">
      <c r="A1077" s="35" t="s">
        <v>56</v>
      </c>
      <c r="E1077" s="39" t="s">
        <v>4326</v>
      </c>
    </row>
    <row r="1078" spans="1:5" ht="12.75">
      <c r="A1078" s="35" t="s">
        <v>57</v>
      </c>
      <c r="E1078" s="40" t="s">
        <v>5</v>
      </c>
    </row>
    <row r="1079" spans="1:5" ht="12.75">
      <c r="A1079" t="s">
        <v>58</v>
      </c>
      <c r="E1079" s="39" t="s">
        <v>5</v>
      </c>
    </row>
    <row r="1080" spans="1:16" ht="12.75">
      <c r="A1080" t="s">
        <v>50</v>
      </c>
      <c s="34" t="s">
        <v>1061</v>
      </c>
      <c s="34" t="s">
        <v>4330</v>
      </c>
      <c s="35" t="s">
        <v>5</v>
      </c>
      <c s="6" t="s">
        <v>4161</v>
      </c>
      <c s="36" t="s">
        <v>54</v>
      </c>
      <c s="37">
        <v>1</v>
      </c>
      <c s="36">
        <v>0</v>
      </c>
      <c s="36">
        <f>ROUND(G1080*H1080,6)</f>
      </c>
      <c r="L1080" s="38">
        <v>0</v>
      </c>
      <c s="32">
        <f>ROUND(ROUND(L1080,2)*ROUND(G1080,3),2)</f>
      </c>
      <c s="36" t="s">
        <v>61</v>
      </c>
      <c>
        <f>(M1080*21)/100</f>
      </c>
      <c t="s">
        <v>28</v>
      </c>
    </row>
    <row r="1081" spans="1:5" ht="12.75">
      <c r="A1081" s="35" t="s">
        <v>56</v>
      </c>
      <c r="E1081" s="39" t="s">
        <v>4161</v>
      </c>
    </row>
    <row r="1082" spans="1:5" ht="12.75">
      <c r="A1082" s="35" t="s">
        <v>57</v>
      </c>
      <c r="E1082" s="40" t="s">
        <v>5</v>
      </c>
    </row>
    <row r="1083" spans="1:5" ht="12.75">
      <c r="A1083" t="s">
        <v>58</v>
      </c>
      <c r="E1083" s="39" t="s">
        <v>5</v>
      </c>
    </row>
    <row r="1084" spans="1:16" ht="12.75">
      <c r="A1084" t="s">
        <v>50</v>
      </c>
      <c s="34" t="s">
        <v>1065</v>
      </c>
      <c s="34" t="s">
        <v>4331</v>
      </c>
      <c s="35" t="s">
        <v>5</v>
      </c>
      <c s="6" t="s">
        <v>4163</v>
      </c>
      <c s="36" t="s">
        <v>54</v>
      </c>
      <c s="37">
        <v>1</v>
      </c>
      <c s="36">
        <v>0</v>
      </c>
      <c s="36">
        <f>ROUND(G1084*H1084,6)</f>
      </c>
      <c r="L1084" s="38">
        <v>0</v>
      </c>
      <c s="32">
        <f>ROUND(ROUND(L1084,2)*ROUND(G1084,3),2)</f>
      </c>
      <c s="36" t="s">
        <v>61</v>
      </c>
      <c>
        <f>(M1084*21)/100</f>
      </c>
      <c t="s">
        <v>28</v>
      </c>
    </row>
    <row r="1085" spans="1:5" ht="12.75">
      <c r="A1085" s="35" t="s">
        <v>56</v>
      </c>
      <c r="E1085" s="39" t="s">
        <v>4163</v>
      </c>
    </row>
    <row r="1086" spans="1:5" ht="12.75">
      <c r="A1086" s="35" t="s">
        <v>57</v>
      </c>
      <c r="E1086" s="40" t="s">
        <v>5</v>
      </c>
    </row>
    <row r="1087" spans="1:5" ht="12.75">
      <c r="A1087" t="s">
        <v>58</v>
      </c>
      <c r="E1087" s="39" t="s">
        <v>5</v>
      </c>
    </row>
    <row r="1088" spans="1:16" ht="25.5">
      <c r="A1088" t="s">
        <v>50</v>
      </c>
      <c s="34" t="s">
        <v>1069</v>
      </c>
      <c s="34" t="s">
        <v>4332</v>
      </c>
      <c s="35" t="s">
        <v>5</v>
      </c>
      <c s="6" t="s">
        <v>4165</v>
      </c>
      <c s="36" t="s">
        <v>54</v>
      </c>
      <c s="37">
        <v>1</v>
      </c>
      <c s="36">
        <v>0</v>
      </c>
      <c s="36">
        <f>ROUND(G1088*H1088,6)</f>
      </c>
      <c r="L1088" s="38">
        <v>0</v>
      </c>
      <c s="32">
        <f>ROUND(ROUND(L1088,2)*ROUND(G1088,3),2)</f>
      </c>
      <c s="36" t="s">
        <v>61</v>
      </c>
      <c>
        <f>(M1088*21)/100</f>
      </c>
      <c t="s">
        <v>28</v>
      </c>
    </row>
    <row r="1089" spans="1:5" ht="25.5">
      <c r="A1089" s="35" t="s">
        <v>56</v>
      </c>
      <c r="E1089" s="39" t="s">
        <v>4165</v>
      </c>
    </row>
    <row r="1090" spans="1:5" ht="12.75">
      <c r="A1090" s="35" t="s">
        <v>57</v>
      </c>
      <c r="E1090" s="40" t="s">
        <v>5</v>
      </c>
    </row>
    <row r="1091" spans="1:5" ht="12.75">
      <c r="A1091" t="s">
        <v>58</v>
      </c>
      <c r="E1091" s="39" t="s">
        <v>5</v>
      </c>
    </row>
    <row r="1092" spans="1:16" ht="12.75">
      <c r="A1092" t="s">
        <v>50</v>
      </c>
      <c s="34" t="s">
        <v>1072</v>
      </c>
      <c s="34" t="s">
        <v>4333</v>
      </c>
      <c s="35" t="s">
        <v>5</v>
      </c>
      <c s="6" t="s">
        <v>4167</v>
      </c>
      <c s="36" t="s">
        <v>54</v>
      </c>
      <c s="37">
        <v>1</v>
      </c>
      <c s="36">
        <v>0</v>
      </c>
      <c s="36">
        <f>ROUND(G1092*H1092,6)</f>
      </c>
      <c r="L1092" s="38">
        <v>0</v>
      </c>
      <c s="32">
        <f>ROUND(ROUND(L1092,2)*ROUND(G1092,3),2)</f>
      </c>
      <c s="36" t="s">
        <v>61</v>
      </c>
      <c>
        <f>(M1092*21)/100</f>
      </c>
      <c t="s">
        <v>28</v>
      </c>
    </row>
    <row r="1093" spans="1:5" ht="12.75">
      <c r="A1093" s="35" t="s">
        <v>56</v>
      </c>
      <c r="E1093" s="39" t="s">
        <v>4167</v>
      </c>
    </row>
    <row r="1094" spans="1:5" ht="12.75">
      <c r="A1094" s="35" t="s">
        <v>57</v>
      </c>
      <c r="E1094" s="40" t="s">
        <v>5</v>
      </c>
    </row>
    <row r="1095" spans="1:5" ht="12.75">
      <c r="A1095" t="s">
        <v>58</v>
      </c>
      <c r="E1095" s="39" t="s">
        <v>5</v>
      </c>
    </row>
    <row r="1096" spans="1:16" ht="12.75">
      <c r="A1096" t="s">
        <v>50</v>
      </c>
      <c s="34" t="s">
        <v>1076</v>
      </c>
      <c s="34" t="s">
        <v>4334</v>
      </c>
      <c s="35" t="s">
        <v>5</v>
      </c>
      <c s="6" t="s">
        <v>4176</v>
      </c>
      <c s="36" t="s">
        <v>54</v>
      </c>
      <c s="37">
        <v>3</v>
      </c>
      <c s="36">
        <v>0</v>
      </c>
      <c s="36">
        <f>ROUND(G1096*H1096,6)</f>
      </c>
      <c r="L1096" s="38">
        <v>0</v>
      </c>
      <c s="32">
        <f>ROUND(ROUND(L1096,2)*ROUND(G1096,3),2)</f>
      </c>
      <c s="36" t="s">
        <v>61</v>
      </c>
      <c>
        <f>(M1096*21)/100</f>
      </c>
      <c t="s">
        <v>28</v>
      </c>
    </row>
    <row r="1097" spans="1:5" ht="12.75">
      <c r="A1097" s="35" t="s">
        <v>56</v>
      </c>
      <c r="E1097" s="39" t="s">
        <v>4176</v>
      </c>
    </row>
    <row r="1098" spans="1:5" ht="12.75">
      <c r="A1098" s="35" t="s">
        <v>57</v>
      </c>
      <c r="E1098" s="40" t="s">
        <v>5</v>
      </c>
    </row>
    <row r="1099" spans="1:5" ht="12.75">
      <c r="A1099" t="s">
        <v>58</v>
      </c>
      <c r="E1099" s="39" t="s">
        <v>5</v>
      </c>
    </row>
    <row r="1100" spans="1:16" ht="12.75">
      <c r="A1100" t="s">
        <v>50</v>
      </c>
      <c s="34" t="s">
        <v>1079</v>
      </c>
      <c s="34" t="s">
        <v>4335</v>
      </c>
      <c s="35" t="s">
        <v>5</v>
      </c>
      <c s="6" t="s">
        <v>4178</v>
      </c>
      <c s="36" t="s">
        <v>54</v>
      </c>
      <c s="37">
        <v>1</v>
      </c>
      <c s="36">
        <v>0</v>
      </c>
      <c s="36">
        <f>ROUND(G1100*H1100,6)</f>
      </c>
      <c r="L1100" s="38">
        <v>0</v>
      </c>
      <c s="32">
        <f>ROUND(ROUND(L1100,2)*ROUND(G1100,3),2)</f>
      </c>
      <c s="36" t="s">
        <v>61</v>
      </c>
      <c>
        <f>(M1100*21)/100</f>
      </c>
      <c t="s">
        <v>28</v>
      </c>
    </row>
    <row r="1101" spans="1:5" ht="12.75">
      <c r="A1101" s="35" t="s">
        <v>56</v>
      </c>
      <c r="E1101" s="39" t="s">
        <v>4178</v>
      </c>
    </row>
    <row r="1102" spans="1:5" ht="12.75">
      <c r="A1102" s="35" t="s">
        <v>57</v>
      </c>
      <c r="E1102" s="40" t="s">
        <v>5</v>
      </c>
    </row>
    <row r="1103" spans="1:5" ht="12.75">
      <c r="A1103" t="s">
        <v>58</v>
      </c>
      <c r="E1103" s="39" t="s">
        <v>5</v>
      </c>
    </row>
    <row r="1104" spans="1:16" ht="12.75">
      <c r="A1104" t="s">
        <v>50</v>
      </c>
      <c s="34" t="s">
        <v>1083</v>
      </c>
      <c s="34" t="s">
        <v>4336</v>
      </c>
      <c s="35" t="s">
        <v>5</v>
      </c>
      <c s="6" t="s">
        <v>4180</v>
      </c>
      <c s="36" t="s">
        <v>54</v>
      </c>
      <c s="37">
        <v>5</v>
      </c>
      <c s="36">
        <v>0</v>
      </c>
      <c s="36">
        <f>ROUND(G1104*H1104,6)</f>
      </c>
      <c r="L1104" s="38">
        <v>0</v>
      </c>
      <c s="32">
        <f>ROUND(ROUND(L1104,2)*ROUND(G1104,3),2)</f>
      </c>
      <c s="36" t="s">
        <v>61</v>
      </c>
      <c>
        <f>(M1104*21)/100</f>
      </c>
      <c t="s">
        <v>28</v>
      </c>
    </row>
    <row r="1105" spans="1:5" ht="12.75">
      <c r="A1105" s="35" t="s">
        <v>56</v>
      </c>
      <c r="E1105" s="39" t="s">
        <v>4180</v>
      </c>
    </row>
    <row r="1106" spans="1:5" ht="12.75">
      <c r="A1106" s="35" t="s">
        <v>57</v>
      </c>
      <c r="E1106" s="40" t="s">
        <v>5</v>
      </c>
    </row>
    <row r="1107" spans="1:5" ht="12.75">
      <c r="A1107" t="s">
        <v>58</v>
      </c>
      <c r="E1107" s="39" t="s">
        <v>5</v>
      </c>
    </row>
    <row r="1108" spans="1:16" ht="12.75">
      <c r="A1108" t="s">
        <v>50</v>
      </c>
      <c s="34" t="s">
        <v>1087</v>
      </c>
      <c s="34" t="s">
        <v>4337</v>
      </c>
      <c s="35" t="s">
        <v>5</v>
      </c>
      <c s="6" t="s">
        <v>4263</v>
      </c>
      <c s="36" t="s">
        <v>54</v>
      </c>
      <c s="37">
        <v>3</v>
      </c>
      <c s="36">
        <v>0</v>
      </c>
      <c s="36">
        <f>ROUND(G1108*H1108,6)</f>
      </c>
      <c r="L1108" s="38">
        <v>0</v>
      </c>
      <c s="32">
        <f>ROUND(ROUND(L1108,2)*ROUND(G1108,3),2)</f>
      </c>
      <c s="36" t="s">
        <v>61</v>
      </c>
      <c>
        <f>(M1108*21)/100</f>
      </c>
      <c t="s">
        <v>28</v>
      </c>
    </row>
    <row r="1109" spans="1:5" ht="12.75">
      <c r="A1109" s="35" t="s">
        <v>56</v>
      </c>
      <c r="E1109" s="39" t="s">
        <v>4263</v>
      </c>
    </row>
    <row r="1110" spans="1:5" ht="12.75">
      <c r="A1110" s="35" t="s">
        <v>57</v>
      </c>
      <c r="E1110" s="40" t="s">
        <v>5</v>
      </c>
    </row>
    <row r="1111" spans="1:5" ht="12.75">
      <c r="A1111" t="s">
        <v>58</v>
      </c>
      <c r="E1111" s="39" t="s">
        <v>5</v>
      </c>
    </row>
    <row r="1112" spans="1:13" ht="12.75">
      <c r="A1112" t="s">
        <v>47</v>
      </c>
      <c r="C1112" s="31" t="s">
        <v>4338</v>
      </c>
      <c r="E1112" s="33" t="s">
        <v>4339</v>
      </c>
      <c r="J1112" s="32">
        <f>0</f>
      </c>
      <c s="32">
        <f>0</f>
      </c>
      <c s="32">
        <f>0+L1113+L1117+L1121+L1125+L1129+L1133+L1137+L1141+L1145+L1149+L1153+L1157+L1161+L1165</f>
      </c>
      <c s="32">
        <f>0+M1113+M1117+M1121+M1125+M1129+M1133+M1137+M1141+M1145+M1149+M1153+M1157+M1161+M1165</f>
      </c>
    </row>
    <row r="1113" spans="1:16" ht="12.75">
      <c r="A1113" t="s">
        <v>50</v>
      </c>
      <c s="34" t="s">
        <v>1092</v>
      </c>
      <c s="34" t="s">
        <v>4340</v>
      </c>
      <c s="35" t="s">
        <v>5</v>
      </c>
      <c s="6" t="s">
        <v>4341</v>
      </c>
      <c s="36" t="s">
        <v>54</v>
      </c>
      <c s="37">
        <v>1</v>
      </c>
      <c s="36">
        <v>0</v>
      </c>
      <c s="36">
        <f>ROUND(G1113*H1113,6)</f>
      </c>
      <c r="L1113" s="38">
        <v>0</v>
      </c>
      <c s="32">
        <f>ROUND(ROUND(L1113,2)*ROUND(G1113,3),2)</f>
      </c>
      <c s="36" t="s">
        <v>61</v>
      </c>
      <c>
        <f>(M1113*21)/100</f>
      </c>
      <c t="s">
        <v>28</v>
      </c>
    </row>
    <row r="1114" spans="1:5" ht="12.75">
      <c r="A1114" s="35" t="s">
        <v>56</v>
      </c>
      <c r="E1114" s="39" t="s">
        <v>4341</v>
      </c>
    </row>
    <row r="1115" spans="1:5" ht="12.75">
      <c r="A1115" s="35" t="s">
        <v>57</v>
      </c>
      <c r="E1115" s="40" t="s">
        <v>5</v>
      </c>
    </row>
    <row r="1116" spans="1:5" ht="12.75">
      <c r="A1116" t="s">
        <v>58</v>
      </c>
      <c r="E1116" s="39" t="s">
        <v>5</v>
      </c>
    </row>
    <row r="1117" spans="1:16" ht="12.75">
      <c r="A1117" t="s">
        <v>50</v>
      </c>
      <c s="34" t="s">
        <v>1099</v>
      </c>
      <c s="34" t="s">
        <v>4342</v>
      </c>
      <c s="35" t="s">
        <v>5</v>
      </c>
      <c s="6" t="s">
        <v>4161</v>
      </c>
      <c s="36" t="s">
        <v>54</v>
      </c>
      <c s="37">
        <v>1</v>
      </c>
      <c s="36">
        <v>0</v>
      </c>
      <c s="36">
        <f>ROUND(G1117*H1117,6)</f>
      </c>
      <c r="L1117" s="38">
        <v>0</v>
      </c>
      <c s="32">
        <f>ROUND(ROUND(L1117,2)*ROUND(G1117,3),2)</f>
      </c>
      <c s="36" t="s">
        <v>61</v>
      </c>
      <c>
        <f>(M1117*21)/100</f>
      </c>
      <c t="s">
        <v>28</v>
      </c>
    </row>
    <row r="1118" spans="1:5" ht="12.75">
      <c r="A1118" s="35" t="s">
        <v>56</v>
      </c>
      <c r="E1118" s="39" t="s">
        <v>4161</v>
      </c>
    </row>
    <row r="1119" spans="1:5" ht="12.75">
      <c r="A1119" s="35" t="s">
        <v>57</v>
      </c>
      <c r="E1119" s="40" t="s">
        <v>5</v>
      </c>
    </row>
    <row r="1120" spans="1:5" ht="12.75">
      <c r="A1120" t="s">
        <v>58</v>
      </c>
      <c r="E1120" s="39" t="s">
        <v>5</v>
      </c>
    </row>
    <row r="1121" spans="1:16" ht="12.75">
      <c r="A1121" t="s">
        <v>50</v>
      </c>
      <c s="34" t="s">
        <v>1103</v>
      </c>
      <c s="34" t="s">
        <v>4343</v>
      </c>
      <c s="35" t="s">
        <v>5</v>
      </c>
      <c s="6" t="s">
        <v>4163</v>
      </c>
      <c s="36" t="s">
        <v>54</v>
      </c>
      <c s="37">
        <v>1</v>
      </c>
      <c s="36">
        <v>0</v>
      </c>
      <c s="36">
        <f>ROUND(G1121*H1121,6)</f>
      </c>
      <c r="L1121" s="38">
        <v>0</v>
      </c>
      <c s="32">
        <f>ROUND(ROUND(L1121,2)*ROUND(G1121,3),2)</f>
      </c>
      <c s="36" t="s">
        <v>61</v>
      </c>
      <c>
        <f>(M1121*21)/100</f>
      </c>
      <c t="s">
        <v>28</v>
      </c>
    </row>
    <row r="1122" spans="1:5" ht="12.75">
      <c r="A1122" s="35" t="s">
        <v>56</v>
      </c>
      <c r="E1122" s="39" t="s">
        <v>4163</v>
      </c>
    </row>
    <row r="1123" spans="1:5" ht="12.75">
      <c r="A1123" s="35" t="s">
        <v>57</v>
      </c>
      <c r="E1123" s="40" t="s">
        <v>5</v>
      </c>
    </row>
    <row r="1124" spans="1:5" ht="12.75">
      <c r="A1124" t="s">
        <v>58</v>
      </c>
      <c r="E1124" s="39" t="s">
        <v>5</v>
      </c>
    </row>
    <row r="1125" spans="1:16" ht="12.75">
      <c r="A1125" t="s">
        <v>50</v>
      </c>
      <c s="34" t="s">
        <v>1107</v>
      </c>
      <c s="34" t="s">
        <v>4218</v>
      </c>
      <c s="35" t="s">
        <v>5</v>
      </c>
      <c s="6" t="s">
        <v>4219</v>
      </c>
      <c s="36" t="s">
        <v>139</v>
      </c>
      <c s="37">
        <v>1</v>
      </c>
      <c s="36">
        <v>0</v>
      </c>
      <c s="36">
        <f>ROUND(G1125*H1125,6)</f>
      </c>
      <c r="L1125" s="38">
        <v>0</v>
      </c>
      <c s="32">
        <f>ROUND(ROUND(L1125,2)*ROUND(G1125,3),2)</f>
      </c>
      <c s="36" t="s">
        <v>447</v>
      </c>
      <c>
        <f>(M1125*21)/100</f>
      </c>
      <c t="s">
        <v>28</v>
      </c>
    </row>
    <row r="1126" spans="1:5" ht="12.75">
      <c r="A1126" s="35" t="s">
        <v>56</v>
      </c>
      <c r="E1126" s="39" t="s">
        <v>4219</v>
      </c>
    </row>
    <row r="1127" spans="1:5" ht="12.75">
      <c r="A1127" s="35" t="s">
        <v>57</v>
      </c>
      <c r="E1127" s="40" t="s">
        <v>5</v>
      </c>
    </row>
    <row r="1128" spans="1:5" ht="12.75">
      <c r="A1128" t="s">
        <v>58</v>
      </c>
      <c r="E1128" s="39" t="s">
        <v>5</v>
      </c>
    </row>
    <row r="1129" spans="1:16" ht="12.75">
      <c r="A1129" t="s">
        <v>50</v>
      </c>
      <c s="34" t="s">
        <v>1110</v>
      </c>
      <c s="34" t="s">
        <v>4220</v>
      </c>
      <c s="35" t="s">
        <v>5</v>
      </c>
      <c s="6" t="s">
        <v>4221</v>
      </c>
      <c s="36" t="s">
        <v>139</v>
      </c>
      <c s="37">
        <v>1</v>
      </c>
      <c s="36">
        <v>0</v>
      </c>
      <c s="36">
        <f>ROUND(G1129*H1129,6)</f>
      </c>
      <c r="L1129" s="38">
        <v>0</v>
      </c>
      <c s="32">
        <f>ROUND(ROUND(L1129,2)*ROUND(G1129,3),2)</f>
      </c>
      <c s="36" t="s">
        <v>447</v>
      </c>
      <c>
        <f>(M1129*21)/100</f>
      </c>
      <c t="s">
        <v>28</v>
      </c>
    </row>
    <row r="1130" spans="1:5" ht="12.75">
      <c r="A1130" s="35" t="s">
        <v>56</v>
      </c>
      <c r="E1130" s="39" t="s">
        <v>4221</v>
      </c>
    </row>
    <row r="1131" spans="1:5" ht="12.75">
      <c r="A1131" s="35" t="s">
        <v>57</v>
      </c>
      <c r="E1131" s="40" t="s">
        <v>5</v>
      </c>
    </row>
    <row r="1132" spans="1:5" ht="12.75">
      <c r="A1132" t="s">
        <v>58</v>
      </c>
      <c r="E1132" s="39" t="s">
        <v>5</v>
      </c>
    </row>
    <row r="1133" spans="1:16" ht="12.75">
      <c r="A1133" t="s">
        <v>50</v>
      </c>
      <c s="34" t="s">
        <v>1114</v>
      </c>
      <c s="34" t="s">
        <v>3976</v>
      </c>
      <c s="35" t="s">
        <v>5</v>
      </c>
      <c s="6" t="s">
        <v>3977</v>
      </c>
      <c s="36" t="s">
        <v>139</v>
      </c>
      <c s="37">
        <v>3</v>
      </c>
      <c s="36">
        <v>0</v>
      </c>
      <c s="36">
        <f>ROUND(G1133*H1133,6)</f>
      </c>
      <c r="L1133" s="38">
        <v>0</v>
      </c>
      <c s="32">
        <f>ROUND(ROUND(L1133,2)*ROUND(G1133,3),2)</f>
      </c>
      <c s="36" t="s">
        <v>447</v>
      </c>
      <c>
        <f>(M1133*21)/100</f>
      </c>
      <c t="s">
        <v>28</v>
      </c>
    </row>
    <row r="1134" spans="1:5" ht="12.75">
      <c r="A1134" s="35" t="s">
        <v>56</v>
      </c>
      <c r="E1134" s="39" t="s">
        <v>3977</v>
      </c>
    </row>
    <row r="1135" spans="1:5" ht="12.75">
      <c r="A1135" s="35" t="s">
        <v>57</v>
      </c>
      <c r="E1135" s="40" t="s">
        <v>5</v>
      </c>
    </row>
    <row r="1136" spans="1:5" ht="12.75">
      <c r="A1136" t="s">
        <v>58</v>
      </c>
      <c r="E1136" s="39" t="s">
        <v>5</v>
      </c>
    </row>
    <row r="1137" spans="1:16" ht="12.75">
      <c r="A1137" t="s">
        <v>50</v>
      </c>
      <c s="34" t="s">
        <v>1118</v>
      </c>
      <c s="34" t="s">
        <v>4344</v>
      </c>
      <c s="35" t="s">
        <v>5</v>
      </c>
      <c s="6" t="s">
        <v>4341</v>
      </c>
      <c s="36" t="s">
        <v>54</v>
      </c>
      <c s="37">
        <v>1</v>
      </c>
      <c s="36">
        <v>0</v>
      </c>
      <c s="36">
        <f>ROUND(G1137*H1137,6)</f>
      </c>
      <c r="L1137" s="38">
        <v>0</v>
      </c>
      <c s="32">
        <f>ROUND(ROUND(L1137,2)*ROUND(G1137,3),2)</f>
      </c>
      <c s="36" t="s">
        <v>61</v>
      </c>
      <c>
        <f>(M1137*21)/100</f>
      </c>
      <c t="s">
        <v>28</v>
      </c>
    </row>
    <row r="1138" spans="1:5" ht="12.75">
      <c r="A1138" s="35" t="s">
        <v>56</v>
      </c>
      <c r="E1138" s="39" t="s">
        <v>4341</v>
      </c>
    </row>
    <row r="1139" spans="1:5" ht="12.75">
      <c r="A1139" s="35" t="s">
        <v>57</v>
      </c>
      <c r="E1139" s="40" t="s">
        <v>5</v>
      </c>
    </row>
    <row r="1140" spans="1:5" ht="12.75">
      <c r="A1140" t="s">
        <v>58</v>
      </c>
      <c r="E1140" s="39" t="s">
        <v>5</v>
      </c>
    </row>
    <row r="1141" spans="1:16" ht="12.75">
      <c r="A1141" t="s">
        <v>50</v>
      </c>
      <c s="34" t="s">
        <v>1122</v>
      </c>
      <c s="34" t="s">
        <v>4345</v>
      </c>
      <c s="35" t="s">
        <v>5</v>
      </c>
      <c s="6" t="s">
        <v>4161</v>
      </c>
      <c s="36" t="s">
        <v>54</v>
      </c>
      <c s="37">
        <v>1</v>
      </c>
      <c s="36">
        <v>0</v>
      </c>
      <c s="36">
        <f>ROUND(G1141*H1141,6)</f>
      </c>
      <c r="L1141" s="38">
        <v>0</v>
      </c>
      <c s="32">
        <f>ROUND(ROUND(L1141,2)*ROUND(G1141,3),2)</f>
      </c>
      <c s="36" t="s">
        <v>61</v>
      </c>
      <c>
        <f>(M1141*21)/100</f>
      </c>
      <c t="s">
        <v>28</v>
      </c>
    </row>
    <row r="1142" spans="1:5" ht="12.75">
      <c r="A1142" s="35" t="s">
        <v>56</v>
      </c>
      <c r="E1142" s="39" t="s">
        <v>4161</v>
      </c>
    </row>
    <row r="1143" spans="1:5" ht="12.75">
      <c r="A1143" s="35" t="s">
        <v>57</v>
      </c>
      <c r="E1143" s="40" t="s">
        <v>5</v>
      </c>
    </row>
    <row r="1144" spans="1:5" ht="12.75">
      <c r="A1144" t="s">
        <v>58</v>
      </c>
      <c r="E1144" s="39" t="s">
        <v>5</v>
      </c>
    </row>
    <row r="1145" spans="1:16" ht="12.75">
      <c r="A1145" t="s">
        <v>50</v>
      </c>
      <c s="34" t="s">
        <v>1125</v>
      </c>
      <c s="34" t="s">
        <v>4346</v>
      </c>
      <c s="35" t="s">
        <v>5</v>
      </c>
      <c s="6" t="s">
        <v>4163</v>
      </c>
      <c s="36" t="s">
        <v>54</v>
      </c>
      <c s="37">
        <v>1</v>
      </c>
      <c s="36">
        <v>0</v>
      </c>
      <c s="36">
        <f>ROUND(G1145*H1145,6)</f>
      </c>
      <c r="L1145" s="38">
        <v>0</v>
      </c>
      <c s="32">
        <f>ROUND(ROUND(L1145,2)*ROUND(G1145,3),2)</f>
      </c>
      <c s="36" t="s">
        <v>61</v>
      </c>
      <c>
        <f>(M1145*21)/100</f>
      </c>
      <c t="s">
        <v>28</v>
      </c>
    </row>
    <row r="1146" spans="1:5" ht="12.75">
      <c r="A1146" s="35" t="s">
        <v>56</v>
      </c>
      <c r="E1146" s="39" t="s">
        <v>4163</v>
      </c>
    </row>
    <row r="1147" spans="1:5" ht="12.75">
      <c r="A1147" s="35" t="s">
        <v>57</v>
      </c>
      <c r="E1147" s="40" t="s">
        <v>5</v>
      </c>
    </row>
    <row r="1148" spans="1:5" ht="12.75">
      <c r="A1148" t="s">
        <v>58</v>
      </c>
      <c r="E1148" s="39" t="s">
        <v>5</v>
      </c>
    </row>
    <row r="1149" spans="1:16" ht="25.5">
      <c r="A1149" t="s">
        <v>50</v>
      </c>
      <c s="34" t="s">
        <v>1129</v>
      </c>
      <c s="34" t="s">
        <v>4347</v>
      </c>
      <c s="35" t="s">
        <v>5</v>
      </c>
      <c s="6" t="s">
        <v>4165</v>
      </c>
      <c s="36" t="s">
        <v>54</v>
      </c>
      <c s="37">
        <v>1</v>
      </c>
      <c s="36">
        <v>0</v>
      </c>
      <c s="36">
        <f>ROUND(G1149*H1149,6)</f>
      </c>
      <c r="L1149" s="38">
        <v>0</v>
      </c>
      <c s="32">
        <f>ROUND(ROUND(L1149,2)*ROUND(G1149,3),2)</f>
      </c>
      <c s="36" t="s">
        <v>61</v>
      </c>
      <c>
        <f>(M1149*21)/100</f>
      </c>
      <c t="s">
        <v>28</v>
      </c>
    </row>
    <row r="1150" spans="1:5" ht="25.5">
      <c r="A1150" s="35" t="s">
        <v>56</v>
      </c>
      <c r="E1150" s="39" t="s">
        <v>4165</v>
      </c>
    </row>
    <row r="1151" spans="1:5" ht="12.75">
      <c r="A1151" s="35" t="s">
        <v>57</v>
      </c>
      <c r="E1151" s="40" t="s">
        <v>5</v>
      </c>
    </row>
    <row r="1152" spans="1:5" ht="12.75">
      <c r="A1152" t="s">
        <v>58</v>
      </c>
      <c r="E1152" s="39" t="s">
        <v>5</v>
      </c>
    </row>
    <row r="1153" spans="1:16" ht="12.75">
      <c r="A1153" t="s">
        <v>50</v>
      </c>
      <c s="34" t="s">
        <v>1133</v>
      </c>
      <c s="34" t="s">
        <v>4348</v>
      </c>
      <c s="35" t="s">
        <v>5</v>
      </c>
      <c s="6" t="s">
        <v>4167</v>
      </c>
      <c s="36" t="s">
        <v>54</v>
      </c>
      <c s="37">
        <v>1</v>
      </c>
      <c s="36">
        <v>0</v>
      </c>
      <c s="36">
        <f>ROUND(G1153*H1153,6)</f>
      </c>
      <c r="L1153" s="38">
        <v>0</v>
      </c>
      <c s="32">
        <f>ROUND(ROUND(L1153,2)*ROUND(G1153,3),2)</f>
      </c>
      <c s="36" t="s">
        <v>61</v>
      </c>
      <c>
        <f>(M1153*21)/100</f>
      </c>
      <c t="s">
        <v>28</v>
      </c>
    </row>
    <row r="1154" spans="1:5" ht="12.75">
      <c r="A1154" s="35" t="s">
        <v>56</v>
      </c>
      <c r="E1154" s="39" t="s">
        <v>4167</v>
      </c>
    </row>
    <row r="1155" spans="1:5" ht="12.75">
      <c r="A1155" s="35" t="s">
        <v>57</v>
      </c>
      <c r="E1155" s="40" t="s">
        <v>5</v>
      </c>
    </row>
    <row r="1156" spans="1:5" ht="12.75">
      <c r="A1156" t="s">
        <v>58</v>
      </c>
      <c r="E1156" s="39" t="s">
        <v>5</v>
      </c>
    </row>
    <row r="1157" spans="1:16" ht="12.75">
      <c r="A1157" t="s">
        <v>50</v>
      </c>
      <c s="34" t="s">
        <v>1136</v>
      </c>
      <c s="34" t="s">
        <v>4349</v>
      </c>
      <c s="35" t="s">
        <v>5</v>
      </c>
      <c s="6" t="s">
        <v>4176</v>
      </c>
      <c s="36" t="s">
        <v>54</v>
      </c>
      <c s="37">
        <v>3</v>
      </c>
      <c s="36">
        <v>0</v>
      </c>
      <c s="36">
        <f>ROUND(G1157*H1157,6)</f>
      </c>
      <c r="L1157" s="38">
        <v>0</v>
      </c>
      <c s="32">
        <f>ROUND(ROUND(L1157,2)*ROUND(G1157,3),2)</f>
      </c>
      <c s="36" t="s">
        <v>61</v>
      </c>
      <c>
        <f>(M1157*21)/100</f>
      </c>
      <c t="s">
        <v>28</v>
      </c>
    </row>
    <row r="1158" spans="1:5" ht="12.75">
      <c r="A1158" s="35" t="s">
        <v>56</v>
      </c>
      <c r="E1158" s="39" t="s">
        <v>4176</v>
      </c>
    </row>
    <row r="1159" spans="1:5" ht="12.75">
      <c r="A1159" s="35" t="s">
        <v>57</v>
      </c>
      <c r="E1159" s="40" t="s">
        <v>5</v>
      </c>
    </row>
    <row r="1160" spans="1:5" ht="12.75">
      <c r="A1160" t="s">
        <v>58</v>
      </c>
      <c r="E1160" s="39" t="s">
        <v>5</v>
      </c>
    </row>
    <row r="1161" spans="1:16" ht="12.75">
      <c r="A1161" t="s">
        <v>50</v>
      </c>
      <c s="34" t="s">
        <v>1140</v>
      </c>
      <c s="34" t="s">
        <v>4350</v>
      </c>
      <c s="35" t="s">
        <v>5</v>
      </c>
      <c s="6" t="s">
        <v>4180</v>
      </c>
      <c s="36" t="s">
        <v>54</v>
      </c>
      <c s="37">
        <v>5</v>
      </c>
      <c s="36">
        <v>0</v>
      </c>
      <c s="36">
        <f>ROUND(G1161*H1161,6)</f>
      </c>
      <c r="L1161" s="38">
        <v>0</v>
      </c>
      <c s="32">
        <f>ROUND(ROUND(L1161,2)*ROUND(G1161,3),2)</f>
      </c>
      <c s="36" t="s">
        <v>61</v>
      </c>
      <c>
        <f>(M1161*21)/100</f>
      </c>
      <c t="s">
        <v>28</v>
      </c>
    </row>
    <row r="1162" spans="1:5" ht="12.75">
      <c r="A1162" s="35" t="s">
        <v>56</v>
      </c>
      <c r="E1162" s="39" t="s">
        <v>4180</v>
      </c>
    </row>
    <row r="1163" spans="1:5" ht="12.75">
      <c r="A1163" s="35" t="s">
        <v>57</v>
      </c>
      <c r="E1163" s="40" t="s">
        <v>5</v>
      </c>
    </row>
    <row r="1164" spans="1:5" ht="12.75">
      <c r="A1164" t="s">
        <v>58</v>
      </c>
      <c r="E1164" s="39" t="s">
        <v>5</v>
      </c>
    </row>
    <row r="1165" spans="1:16" ht="12.75">
      <c r="A1165" t="s">
        <v>50</v>
      </c>
      <c s="34" t="s">
        <v>1144</v>
      </c>
      <c s="34" t="s">
        <v>4351</v>
      </c>
      <c s="35" t="s">
        <v>5</v>
      </c>
      <c s="6" t="s">
        <v>4263</v>
      </c>
      <c s="36" t="s">
        <v>54</v>
      </c>
      <c s="37">
        <v>3</v>
      </c>
      <c s="36">
        <v>0</v>
      </c>
      <c s="36">
        <f>ROUND(G1165*H1165,6)</f>
      </c>
      <c r="L1165" s="38">
        <v>0</v>
      </c>
      <c s="32">
        <f>ROUND(ROUND(L1165,2)*ROUND(G1165,3),2)</f>
      </c>
      <c s="36" t="s">
        <v>61</v>
      </c>
      <c>
        <f>(M1165*21)/100</f>
      </c>
      <c t="s">
        <v>28</v>
      </c>
    </row>
    <row r="1166" spans="1:5" ht="12.75">
      <c r="A1166" s="35" t="s">
        <v>56</v>
      </c>
      <c r="E1166" s="39" t="s">
        <v>4263</v>
      </c>
    </row>
    <row r="1167" spans="1:5" ht="12.75">
      <c r="A1167" s="35" t="s">
        <v>57</v>
      </c>
      <c r="E1167" s="40" t="s">
        <v>5</v>
      </c>
    </row>
    <row r="1168" spans="1:5" ht="12.75">
      <c r="A1168" t="s">
        <v>58</v>
      </c>
      <c r="E1168" s="39" t="s">
        <v>5</v>
      </c>
    </row>
    <row r="1169" spans="1:13" ht="12.75">
      <c r="A1169" t="s">
        <v>47</v>
      </c>
      <c r="C1169" s="31" t="s">
        <v>3087</v>
      </c>
      <c r="E1169" s="33" t="s">
        <v>3088</v>
      </c>
      <c r="J1169" s="32">
        <f>0</f>
      </c>
      <c s="32">
        <f>0</f>
      </c>
      <c s="32">
        <f>0+L1170+L1174+L1178</f>
      </c>
      <c s="32">
        <f>0+M1170+M1174+M1178</f>
      </c>
    </row>
    <row r="1170" spans="1:16" ht="12.75">
      <c r="A1170" t="s">
        <v>50</v>
      </c>
      <c s="34" t="s">
        <v>1147</v>
      </c>
      <c s="34" t="s">
        <v>4352</v>
      </c>
      <c s="35" t="s">
        <v>5</v>
      </c>
      <c s="6" t="s">
        <v>4353</v>
      </c>
      <c s="36" t="s">
        <v>71</v>
      </c>
      <c s="37">
        <v>10</v>
      </c>
      <c s="36">
        <v>0</v>
      </c>
      <c s="36">
        <f>ROUND(G1170*H1170,6)</f>
      </c>
      <c r="L1170" s="38">
        <v>0</v>
      </c>
      <c s="32">
        <f>ROUND(ROUND(L1170,2)*ROUND(G1170,3),2)</f>
      </c>
      <c s="36" t="s">
        <v>61</v>
      </c>
      <c>
        <f>(M1170*21)/100</f>
      </c>
      <c t="s">
        <v>28</v>
      </c>
    </row>
    <row r="1171" spans="1:5" ht="12.75">
      <c r="A1171" s="35" t="s">
        <v>56</v>
      </c>
      <c r="E1171" s="39" t="s">
        <v>4353</v>
      </c>
    </row>
    <row r="1172" spans="1:5" ht="12.75">
      <c r="A1172" s="35" t="s">
        <v>57</v>
      </c>
      <c r="E1172" s="40" t="s">
        <v>5</v>
      </c>
    </row>
    <row r="1173" spans="1:5" ht="12.75">
      <c r="A1173" t="s">
        <v>58</v>
      </c>
      <c r="E1173" s="39" t="s">
        <v>5</v>
      </c>
    </row>
    <row r="1174" spans="1:16" ht="12.75">
      <c r="A1174" t="s">
        <v>50</v>
      </c>
      <c s="34" t="s">
        <v>1150</v>
      </c>
      <c s="34" t="s">
        <v>4354</v>
      </c>
      <c s="35" t="s">
        <v>5</v>
      </c>
      <c s="6" t="s">
        <v>4355</v>
      </c>
      <c s="36" t="s">
        <v>71</v>
      </c>
      <c s="37">
        <v>10</v>
      </c>
      <c s="36">
        <v>0</v>
      </c>
      <c s="36">
        <f>ROUND(G1174*H1174,6)</f>
      </c>
      <c r="L1174" s="38">
        <v>0</v>
      </c>
      <c s="32">
        <f>ROUND(ROUND(L1174,2)*ROUND(G1174,3),2)</f>
      </c>
      <c s="36" t="s">
        <v>61</v>
      </c>
      <c>
        <f>(M1174*21)/100</f>
      </c>
      <c t="s">
        <v>28</v>
      </c>
    </row>
    <row r="1175" spans="1:5" ht="12.75">
      <c r="A1175" s="35" t="s">
        <v>56</v>
      </c>
      <c r="E1175" s="39" t="s">
        <v>4355</v>
      </c>
    </row>
    <row r="1176" spans="1:5" ht="12.75">
      <c r="A1176" s="35" t="s">
        <v>57</v>
      </c>
      <c r="E1176" s="40" t="s">
        <v>5</v>
      </c>
    </row>
    <row r="1177" spans="1:5" ht="12.75">
      <c r="A1177" t="s">
        <v>58</v>
      </c>
      <c r="E1177" s="39" t="s">
        <v>5</v>
      </c>
    </row>
    <row r="1178" spans="1:16" ht="12.75">
      <c r="A1178" t="s">
        <v>50</v>
      </c>
      <c s="34" t="s">
        <v>1153</v>
      </c>
      <c s="34" t="s">
        <v>4356</v>
      </c>
      <c s="35" t="s">
        <v>5</v>
      </c>
      <c s="6" t="s">
        <v>4357</v>
      </c>
      <c s="36" t="s">
        <v>71</v>
      </c>
      <c s="37">
        <v>1</v>
      </c>
      <c s="36">
        <v>0</v>
      </c>
      <c s="36">
        <f>ROUND(G1178*H1178,6)</f>
      </c>
      <c r="L1178" s="38">
        <v>0</v>
      </c>
      <c s="32">
        <f>ROUND(ROUND(L1178,2)*ROUND(G1178,3),2)</f>
      </c>
      <c s="36" t="s">
        <v>61</v>
      </c>
      <c>
        <f>(M1178*21)/100</f>
      </c>
      <c t="s">
        <v>28</v>
      </c>
    </row>
    <row r="1179" spans="1:5" ht="12.75">
      <c r="A1179" s="35" t="s">
        <v>56</v>
      </c>
      <c r="E1179" s="39" t="s">
        <v>4357</v>
      </c>
    </row>
    <row r="1180" spans="1:5" ht="12.75">
      <c r="A1180" s="35" t="s">
        <v>57</v>
      </c>
      <c r="E1180" s="40" t="s">
        <v>5</v>
      </c>
    </row>
    <row r="1181" spans="1:5" ht="12.75">
      <c r="A1181" t="s">
        <v>58</v>
      </c>
      <c r="E11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COUNTIFS(L8:L304,"=0",A8:A304,"P")+COUNTIFS(L8:L304,"",A8:A304,"P")+SUM(Q8:Q304)</f>
      </c>
    </row>
    <row r="8" spans="1:13" ht="12.75">
      <c r="A8" t="s">
        <v>45</v>
      </c>
      <c r="C8" s="28" t="s">
        <v>4360</v>
      </c>
      <c r="E8" s="30" t="s">
        <v>4359</v>
      </c>
      <c r="J8" s="29">
        <f>0+J9+J14+J67+J88+J165+J174+J187+J216+J233+J266+J279</f>
      </c>
      <c s="29">
        <f>0+K9+K14+K67+K88+K165+K174+K187+K216+K233+K266+K279</f>
      </c>
      <c s="29">
        <f>0+L9+L14+L67+L88+L165+L174+L187+L216+L233+L266+L279</f>
      </c>
      <c s="29">
        <f>0+M9+M14+M67+M88+M165+M174+M187+M216+M233+M266+M279</f>
      </c>
    </row>
    <row r="9" spans="1:13" ht="12.75">
      <c r="A9" t="s">
        <v>47</v>
      </c>
      <c r="C9" s="31" t="s">
        <v>4361</v>
      </c>
      <c r="E9" s="33" t="s">
        <v>4362</v>
      </c>
      <c r="J9" s="32">
        <f>0</f>
      </c>
      <c s="32">
        <f>0</f>
      </c>
      <c s="32">
        <f>0+L10</f>
      </c>
      <c s="32">
        <f>0+M10</f>
      </c>
    </row>
    <row r="10" spans="1:16" ht="25.5">
      <c r="A10" t="s">
        <v>50</v>
      </c>
      <c s="34" t="s">
        <v>51</v>
      </c>
      <c s="34" t="s">
        <v>4363</v>
      </c>
      <c s="35" t="s">
        <v>5</v>
      </c>
      <c s="6" t="s">
        <v>4364</v>
      </c>
      <c s="36" t="s">
        <v>1095</v>
      </c>
      <c s="37">
        <v>11696.222</v>
      </c>
      <c s="36">
        <v>0</v>
      </c>
      <c s="36">
        <f>ROUND(G10*H10,6)</f>
      </c>
      <c r="L10" s="38">
        <v>0</v>
      </c>
      <c s="32">
        <f>ROUND(ROUND(L10,2)*ROUND(G10,3),2)</f>
      </c>
      <c s="36" t="s">
        <v>447</v>
      </c>
      <c>
        <f>(M10*21)/100</f>
      </c>
      <c t="s">
        <v>28</v>
      </c>
    </row>
    <row r="11" spans="1:5" ht="25.5">
      <c r="A11" s="35" t="s">
        <v>56</v>
      </c>
      <c r="E11" s="39" t="s">
        <v>4364</v>
      </c>
    </row>
    <row r="12" spans="1:5" ht="12.75">
      <c r="A12" s="35" t="s">
        <v>57</v>
      </c>
      <c r="E12" s="40" t="s">
        <v>5</v>
      </c>
    </row>
    <row r="13" spans="1:5" ht="12.75">
      <c r="A13" t="s">
        <v>58</v>
      </c>
      <c r="E13" s="39" t="s">
        <v>5</v>
      </c>
    </row>
    <row r="14" spans="1:13" ht="12.75">
      <c r="A14" t="s">
        <v>47</v>
      </c>
      <c r="C14" s="31" t="s">
        <v>4365</v>
      </c>
      <c r="E14" s="33" t="s">
        <v>4366</v>
      </c>
      <c r="J14" s="32">
        <f>0</f>
      </c>
      <c s="32">
        <f>0</f>
      </c>
      <c s="32">
        <f>0+L15+L19+L23+L27+L31+L35+L39+L43+L47+L51+L55+L59+L63</f>
      </c>
      <c s="32">
        <f>0+M15+M19+M23+M27+M31+M35+M39+M43+M47+M51+M55+M59+M63</f>
      </c>
    </row>
    <row r="15" spans="1:16" ht="25.5">
      <c r="A15" t="s">
        <v>50</v>
      </c>
      <c s="34" t="s">
        <v>28</v>
      </c>
      <c s="34" t="s">
        <v>4367</v>
      </c>
      <c s="35" t="s">
        <v>5</v>
      </c>
      <c s="6" t="s">
        <v>4368</v>
      </c>
      <c s="36" t="s">
        <v>139</v>
      </c>
      <c s="37">
        <v>2</v>
      </c>
      <c s="36">
        <v>0</v>
      </c>
      <c s="36">
        <f>ROUND(G15*H15,6)</f>
      </c>
      <c r="L15" s="38">
        <v>0</v>
      </c>
      <c s="32">
        <f>ROUND(ROUND(L15,2)*ROUND(G15,3),2)</f>
      </c>
      <c s="36" t="s">
        <v>61</v>
      </c>
      <c>
        <f>(M15*21)/100</f>
      </c>
      <c t="s">
        <v>28</v>
      </c>
    </row>
    <row r="16" spans="1:5" ht="25.5">
      <c r="A16" s="35" t="s">
        <v>56</v>
      </c>
      <c r="E16" s="39" t="s">
        <v>4369</v>
      </c>
    </row>
    <row r="17" spans="1:5" ht="12.75">
      <c r="A17" s="35" t="s">
        <v>57</v>
      </c>
      <c r="E17" s="40" t="s">
        <v>5</v>
      </c>
    </row>
    <row r="18" spans="1:5" ht="12.75">
      <c r="A18" t="s">
        <v>58</v>
      </c>
      <c r="E18" s="39" t="s">
        <v>5</v>
      </c>
    </row>
    <row r="19" spans="1:16" ht="12.75">
      <c r="A19" t="s">
        <v>50</v>
      </c>
      <c s="34" t="s">
        <v>26</v>
      </c>
      <c s="34" t="s">
        <v>4370</v>
      </c>
      <c s="35" t="s">
        <v>5</v>
      </c>
      <c s="6" t="s">
        <v>4371</v>
      </c>
      <c s="36" t="s">
        <v>139</v>
      </c>
      <c s="37">
        <v>2</v>
      </c>
      <c s="36">
        <v>0</v>
      </c>
      <c s="36">
        <f>ROUND(G19*H19,6)</f>
      </c>
      <c r="L19" s="38">
        <v>0</v>
      </c>
      <c s="32">
        <f>ROUND(ROUND(L19,2)*ROUND(G19,3),2)</f>
      </c>
      <c s="36" t="s">
        <v>61</v>
      </c>
      <c>
        <f>(M19*21)/100</f>
      </c>
      <c t="s">
        <v>28</v>
      </c>
    </row>
    <row r="20" spans="1:5" ht="12.75">
      <c r="A20" s="35" t="s">
        <v>56</v>
      </c>
      <c r="E20" s="39" t="s">
        <v>4371</v>
      </c>
    </row>
    <row r="21" spans="1:5" ht="12.75">
      <c r="A21" s="35" t="s">
        <v>57</v>
      </c>
      <c r="E21" s="40" t="s">
        <v>5</v>
      </c>
    </row>
    <row r="22" spans="1:5" ht="12.75">
      <c r="A22" t="s">
        <v>58</v>
      </c>
      <c r="E22" s="39" t="s">
        <v>5</v>
      </c>
    </row>
    <row r="23" spans="1:16" ht="25.5">
      <c r="A23" t="s">
        <v>50</v>
      </c>
      <c s="34" t="s">
        <v>64</v>
      </c>
      <c s="34" t="s">
        <v>4372</v>
      </c>
      <c s="35" t="s">
        <v>5</v>
      </c>
      <c s="6" t="s">
        <v>4373</v>
      </c>
      <c s="36" t="s">
        <v>139</v>
      </c>
      <c s="37">
        <v>2</v>
      </c>
      <c s="36">
        <v>0</v>
      </c>
      <c s="36">
        <f>ROUND(G23*H23,6)</f>
      </c>
      <c r="L23" s="38">
        <v>0</v>
      </c>
      <c s="32">
        <f>ROUND(ROUND(L23,2)*ROUND(G23,3),2)</f>
      </c>
      <c s="36" t="s">
        <v>61</v>
      </c>
      <c>
        <f>(M23*21)/100</f>
      </c>
      <c t="s">
        <v>28</v>
      </c>
    </row>
    <row r="24" spans="1:5" ht="25.5">
      <c r="A24" s="35" t="s">
        <v>56</v>
      </c>
      <c r="E24" s="39" t="s">
        <v>4373</v>
      </c>
    </row>
    <row r="25" spans="1:5" ht="12.75">
      <c r="A25" s="35" t="s">
        <v>57</v>
      </c>
      <c r="E25" s="40" t="s">
        <v>5</v>
      </c>
    </row>
    <row r="26" spans="1:5" ht="12.75">
      <c r="A26" t="s">
        <v>58</v>
      </c>
      <c r="E26" s="39" t="s">
        <v>5</v>
      </c>
    </row>
    <row r="27" spans="1:16" ht="12.75">
      <c r="A27" t="s">
        <v>50</v>
      </c>
      <c s="34" t="s">
        <v>68</v>
      </c>
      <c s="34" t="s">
        <v>4374</v>
      </c>
      <c s="35" t="s">
        <v>5</v>
      </c>
      <c s="6" t="s">
        <v>4375</v>
      </c>
      <c s="36" t="s">
        <v>139</v>
      </c>
      <c s="37">
        <v>3</v>
      </c>
      <c s="36">
        <v>0</v>
      </c>
      <c s="36">
        <f>ROUND(G27*H27,6)</f>
      </c>
      <c r="L27" s="38">
        <v>0</v>
      </c>
      <c s="32">
        <f>ROUND(ROUND(L27,2)*ROUND(G27,3),2)</f>
      </c>
      <c s="36" t="s">
        <v>61</v>
      </c>
      <c>
        <f>(M27*21)/100</f>
      </c>
      <c t="s">
        <v>28</v>
      </c>
    </row>
    <row r="28" spans="1:5" ht="12.75">
      <c r="A28" s="35" t="s">
        <v>56</v>
      </c>
      <c r="E28" s="39" t="s">
        <v>4375</v>
      </c>
    </row>
    <row r="29" spans="1:5" ht="12.75">
      <c r="A29" s="35" t="s">
        <v>57</v>
      </c>
      <c r="E29" s="40" t="s">
        <v>5</v>
      </c>
    </row>
    <row r="30" spans="1:5" ht="12.75">
      <c r="A30" t="s">
        <v>58</v>
      </c>
      <c r="E30" s="39" t="s">
        <v>5</v>
      </c>
    </row>
    <row r="31" spans="1:16" ht="12.75">
      <c r="A31" t="s">
        <v>50</v>
      </c>
      <c s="34" t="s">
        <v>27</v>
      </c>
      <c s="34" t="s">
        <v>4376</v>
      </c>
      <c s="35" t="s">
        <v>5</v>
      </c>
      <c s="6" t="s">
        <v>4377</v>
      </c>
      <c s="36" t="s">
        <v>48</v>
      </c>
      <c s="37">
        <v>40</v>
      </c>
      <c s="36">
        <v>0</v>
      </c>
      <c s="36">
        <f>ROUND(G31*H31,6)</f>
      </c>
      <c r="L31" s="38">
        <v>0</v>
      </c>
      <c s="32">
        <f>ROUND(ROUND(L31,2)*ROUND(G31,3),2)</f>
      </c>
      <c s="36" t="s">
        <v>61</v>
      </c>
      <c>
        <f>(M31*21)/100</f>
      </c>
      <c t="s">
        <v>28</v>
      </c>
    </row>
    <row r="32" spans="1:5" ht="12.75">
      <c r="A32" s="35" t="s">
        <v>56</v>
      </c>
      <c r="E32" s="39" t="s">
        <v>4377</v>
      </c>
    </row>
    <row r="33" spans="1:5" ht="12.75">
      <c r="A33" s="35" t="s">
        <v>57</v>
      </c>
      <c r="E33" s="40" t="s">
        <v>5</v>
      </c>
    </row>
    <row r="34" spans="1:5" ht="12.75">
      <c r="A34" t="s">
        <v>58</v>
      </c>
      <c r="E34" s="39" t="s">
        <v>5</v>
      </c>
    </row>
    <row r="35" spans="1:16" ht="25.5">
      <c r="A35" t="s">
        <v>50</v>
      </c>
      <c s="34" t="s">
        <v>74</v>
      </c>
      <c s="34" t="s">
        <v>271</v>
      </c>
      <c s="35" t="s">
        <v>5</v>
      </c>
      <c s="6" t="s">
        <v>272</v>
      </c>
      <c s="36" t="s">
        <v>139</v>
      </c>
      <c s="37">
        <v>8</v>
      </c>
      <c s="36">
        <v>0</v>
      </c>
      <c s="36">
        <f>ROUND(G35*H35,6)</f>
      </c>
      <c r="L35" s="38">
        <v>0</v>
      </c>
      <c s="32">
        <f>ROUND(ROUND(L35,2)*ROUND(G35,3),2)</f>
      </c>
      <c s="36" t="s">
        <v>447</v>
      </c>
      <c>
        <f>(M35*21)/100</f>
      </c>
      <c t="s">
        <v>28</v>
      </c>
    </row>
    <row r="36" spans="1:5" ht="25.5">
      <c r="A36" s="35" t="s">
        <v>56</v>
      </c>
      <c r="E36" s="39" t="s">
        <v>272</v>
      </c>
    </row>
    <row r="37" spans="1:5" ht="12.75">
      <c r="A37" s="35" t="s">
        <v>57</v>
      </c>
      <c r="E37" s="40" t="s">
        <v>5</v>
      </c>
    </row>
    <row r="38" spans="1:5" ht="12.75">
      <c r="A38" t="s">
        <v>58</v>
      </c>
      <c r="E38" s="39" t="s">
        <v>5</v>
      </c>
    </row>
    <row r="39" spans="1:16" ht="12.75">
      <c r="A39" t="s">
        <v>50</v>
      </c>
      <c s="34" t="s">
        <v>77</v>
      </c>
      <c s="34" t="s">
        <v>4378</v>
      </c>
      <c s="35" t="s">
        <v>5</v>
      </c>
      <c s="6" t="s">
        <v>191</v>
      </c>
      <c s="36" t="s">
        <v>139</v>
      </c>
      <c s="37">
        <v>8</v>
      </c>
      <c s="36">
        <v>0</v>
      </c>
      <c s="36">
        <f>ROUND(G39*H39,6)</f>
      </c>
      <c r="L39" s="38">
        <v>0</v>
      </c>
      <c s="32">
        <f>ROUND(ROUND(L39,2)*ROUND(G39,3),2)</f>
      </c>
      <c s="36" t="s">
        <v>61</v>
      </c>
      <c>
        <f>(M39*21)/100</f>
      </c>
      <c t="s">
        <v>28</v>
      </c>
    </row>
    <row r="40" spans="1:5" ht="12.75">
      <c r="A40" s="35" t="s">
        <v>56</v>
      </c>
      <c r="E40" s="39" t="s">
        <v>192</v>
      </c>
    </row>
    <row r="41" spans="1:5" ht="12.75">
      <c r="A41" s="35" t="s">
        <v>57</v>
      </c>
      <c r="E41" s="40" t="s">
        <v>5</v>
      </c>
    </row>
    <row r="42" spans="1:5" ht="12.75">
      <c r="A42" t="s">
        <v>58</v>
      </c>
      <c r="E42" s="39" t="s">
        <v>5</v>
      </c>
    </row>
    <row r="43" spans="1:16" ht="12.75">
      <c r="A43" t="s">
        <v>50</v>
      </c>
      <c s="34" t="s">
        <v>80</v>
      </c>
      <c s="34" t="s">
        <v>4379</v>
      </c>
      <c s="35" t="s">
        <v>5</v>
      </c>
      <c s="6" t="s">
        <v>194</v>
      </c>
      <c s="36" t="s">
        <v>48</v>
      </c>
      <c s="37">
        <v>40</v>
      </c>
      <c s="36">
        <v>0.001</v>
      </c>
      <c s="36">
        <f>ROUND(G43*H43,6)</f>
      </c>
      <c r="L43" s="38">
        <v>0</v>
      </c>
      <c s="32">
        <f>ROUND(ROUND(L43,2)*ROUND(G43,3),2)</f>
      </c>
      <c s="36" t="s">
        <v>61</v>
      </c>
      <c>
        <f>(M43*21)/100</f>
      </c>
      <c t="s">
        <v>28</v>
      </c>
    </row>
    <row r="44" spans="1:5" ht="12.75">
      <c r="A44" s="35" t="s">
        <v>56</v>
      </c>
      <c r="E44" s="39" t="s">
        <v>194</v>
      </c>
    </row>
    <row r="45" spans="1:5" ht="12.75">
      <c r="A45" s="35" t="s">
        <v>57</v>
      </c>
      <c r="E45" s="40" t="s">
        <v>5</v>
      </c>
    </row>
    <row r="46" spans="1:5" ht="12.75">
      <c r="A46" t="s">
        <v>58</v>
      </c>
      <c r="E46" s="39" t="s">
        <v>5</v>
      </c>
    </row>
    <row r="47" spans="1:16" ht="12.75">
      <c r="A47" t="s">
        <v>50</v>
      </c>
      <c s="34" t="s">
        <v>84</v>
      </c>
      <c s="34" t="s">
        <v>4380</v>
      </c>
      <c s="35" t="s">
        <v>5</v>
      </c>
      <c s="6" t="s">
        <v>196</v>
      </c>
      <c s="36" t="s">
        <v>48</v>
      </c>
      <c s="37">
        <v>40</v>
      </c>
      <c s="36">
        <v>0</v>
      </c>
      <c s="36">
        <f>ROUND(G47*H47,6)</f>
      </c>
      <c r="L47" s="38">
        <v>0</v>
      </c>
      <c s="32">
        <f>ROUND(ROUND(L47,2)*ROUND(G47,3),2)</f>
      </c>
      <c s="36" t="s">
        <v>61</v>
      </c>
      <c>
        <f>(M47*21)/100</f>
      </c>
      <c t="s">
        <v>28</v>
      </c>
    </row>
    <row r="48" spans="1:5" ht="12.75">
      <c r="A48" s="35" t="s">
        <v>56</v>
      </c>
      <c r="E48" s="39" t="s">
        <v>196</v>
      </c>
    </row>
    <row r="49" spans="1:5" ht="12.75">
      <c r="A49" s="35" t="s">
        <v>57</v>
      </c>
      <c r="E49" s="40" t="s">
        <v>5</v>
      </c>
    </row>
    <row r="50" spans="1:5" ht="12.75">
      <c r="A50" t="s">
        <v>58</v>
      </c>
      <c r="E50" s="39" t="s">
        <v>5</v>
      </c>
    </row>
    <row r="51" spans="1:16" ht="12.75">
      <c r="A51" t="s">
        <v>50</v>
      </c>
      <c s="34" t="s">
        <v>87</v>
      </c>
      <c s="34" t="s">
        <v>4381</v>
      </c>
      <c s="35" t="s">
        <v>5</v>
      </c>
      <c s="6" t="s">
        <v>198</v>
      </c>
      <c s="36" t="s">
        <v>48</v>
      </c>
      <c s="37">
        <v>40</v>
      </c>
      <c s="36">
        <v>0</v>
      </c>
      <c s="36">
        <f>ROUND(G51*H51,6)</f>
      </c>
      <c r="L51" s="38">
        <v>0</v>
      </c>
      <c s="32">
        <f>ROUND(ROUND(L51,2)*ROUND(G51,3),2)</f>
      </c>
      <c s="36" t="s">
        <v>61</v>
      </c>
      <c>
        <f>(M51*21)/100</f>
      </c>
      <c t="s">
        <v>28</v>
      </c>
    </row>
    <row r="52" spans="1:5" ht="12.75">
      <c r="A52" s="35" t="s">
        <v>56</v>
      </c>
      <c r="E52" s="39" t="s">
        <v>198</v>
      </c>
    </row>
    <row r="53" spans="1:5" ht="12.75">
      <c r="A53" s="35" t="s">
        <v>57</v>
      </c>
      <c r="E53" s="40" t="s">
        <v>5</v>
      </c>
    </row>
    <row r="54" spans="1:5" ht="12.75">
      <c r="A54" t="s">
        <v>58</v>
      </c>
      <c r="E54" s="39" t="s">
        <v>5</v>
      </c>
    </row>
    <row r="55" spans="1:16" ht="12.75">
      <c r="A55" t="s">
        <v>50</v>
      </c>
      <c s="34" t="s">
        <v>90</v>
      </c>
      <c s="34" t="s">
        <v>4382</v>
      </c>
      <c s="35" t="s">
        <v>5</v>
      </c>
      <c s="6" t="s">
        <v>4383</v>
      </c>
      <c s="36" t="s">
        <v>139</v>
      </c>
      <c s="37">
        <v>2</v>
      </c>
      <c s="36">
        <v>0</v>
      </c>
      <c s="36">
        <f>ROUND(G55*H55,6)</f>
      </c>
      <c r="L55" s="38">
        <v>0</v>
      </c>
      <c s="32">
        <f>ROUND(ROUND(L55,2)*ROUND(G55,3),2)</f>
      </c>
      <c s="36" t="s">
        <v>61</v>
      </c>
      <c>
        <f>(M55*21)/100</f>
      </c>
      <c t="s">
        <v>28</v>
      </c>
    </row>
    <row r="56" spans="1:5" ht="12.75">
      <c r="A56" s="35" t="s">
        <v>56</v>
      </c>
      <c r="E56" s="39" t="s">
        <v>4383</v>
      </c>
    </row>
    <row r="57" spans="1:5" ht="12.75">
      <c r="A57" s="35" t="s">
        <v>57</v>
      </c>
      <c r="E57" s="40" t="s">
        <v>5</v>
      </c>
    </row>
    <row r="58" spans="1:5" ht="12.75">
      <c r="A58" t="s">
        <v>58</v>
      </c>
      <c r="E58" s="39" t="s">
        <v>5</v>
      </c>
    </row>
    <row r="59" spans="1:16" ht="12.75">
      <c r="A59" t="s">
        <v>50</v>
      </c>
      <c s="34" t="s">
        <v>93</v>
      </c>
      <c s="34" t="s">
        <v>4384</v>
      </c>
      <c s="35" t="s">
        <v>5</v>
      </c>
      <c s="6" t="s">
        <v>208</v>
      </c>
      <c s="36" t="s">
        <v>71</v>
      </c>
      <c s="37">
        <v>8</v>
      </c>
      <c s="36">
        <v>0</v>
      </c>
      <c s="36">
        <f>ROUND(G59*H59,6)</f>
      </c>
      <c r="L59" s="38">
        <v>0</v>
      </c>
      <c s="32">
        <f>ROUND(ROUND(L59,2)*ROUND(G59,3),2)</f>
      </c>
      <c s="36" t="s">
        <v>61</v>
      </c>
      <c>
        <f>(M59*21)/100</f>
      </c>
      <c t="s">
        <v>28</v>
      </c>
    </row>
    <row r="60" spans="1:5" ht="12.75">
      <c r="A60" s="35" t="s">
        <v>56</v>
      </c>
      <c r="E60" s="39" t="s">
        <v>208</v>
      </c>
    </row>
    <row r="61" spans="1:5" ht="12.75">
      <c r="A61" s="35" t="s">
        <v>57</v>
      </c>
      <c r="E61" s="40" t="s">
        <v>5</v>
      </c>
    </row>
    <row r="62" spans="1:5" ht="12.75">
      <c r="A62" t="s">
        <v>58</v>
      </c>
      <c r="E62" s="39" t="s">
        <v>5</v>
      </c>
    </row>
    <row r="63" spans="1:16" ht="12.75">
      <c r="A63" t="s">
        <v>50</v>
      </c>
      <c s="34" t="s">
        <v>96</v>
      </c>
      <c s="34" t="s">
        <v>4385</v>
      </c>
      <c s="35" t="s">
        <v>5</v>
      </c>
      <c s="6" t="s">
        <v>79</v>
      </c>
      <c s="36" t="s">
        <v>437</v>
      </c>
      <c s="37">
        <v>1</v>
      </c>
      <c s="36">
        <v>0</v>
      </c>
      <c s="36">
        <f>ROUND(G63*H63,6)</f>
      </c>
      <c r="L63" s="38">
        <v>0</v>
      </c>
      <c s="32">
        <f>ROUND(ROUND(L63,2)*ROUND(G63,3),2)</f>
      </c>
      <c s="36" t="s">
        <v>61</v>
      </c>
      <c>
        <f>(M63*21)/100</f>
      </c>
      <c t="s">
        <v>28</v>
      </c>
    </row>
    <row r="64" spans="1:5" ht="12.75">
      <c r="A64" s="35" t="s">
        <v>56</v>
      </c>
      <c r="E64" s="39" t="s">
        <v>79</v>
      </c>
    </row>
    <row r="65" spans="1:5" ht="12.75">
      <c r="A65" s="35" t="s">
        <v>57</v>
      </c>
      <c r="E65" s="40" t="s">
        <v>5</v>
      </c>
    </row>
    <row r="66" spans="1:5" ht="12.75">
      <c r="A66" t="s">
        <v>58</v>
      </c>
      <c r="E66" s="39" t="s">
        <v>5</v>
      </c>
    </row>
    <row r="67" spans="1:13" ht="25.5">
      <c r="A67" t="s">
        <v>47</v>
      </c>
      <c r="C67" s="31" t="s">
        <v>4386</v>
      </c>
      <c r="E67" s="33" t="s">
        <v>4387</v>
      </c>
      <c r="J67" s="32">
        <f>0</f>
      </c>
      <c s="32">
        <f>0</f>
      </c>
      <c s="32">
        <f>0+L68+L72+L76+L80+L84</f>
      </c>
      <c s="32">
        <f>0+M68+M72+M76+M80+M84</f>
      </c>
    </row>
    <row r="68" spans="1:16" ht="12.75">
      <c r="A68" t="s">
        <v>50</v>
      </c>
      <c s="34" t="s">
        <v>99</v>
      </c>
      <c s="34" t="s">
        <v>4388</v>
      </c>
      <c s="35" t="s">
        <v>5</v>
      </c>
      <c s="6" t="s">
        <v>4389</v>
      </c>
      <c s="36" t="s">
        <v>139</v>
      </c>
      <c s="37">
        <v>1</v>
      </c>
      <c s="36">
        <v>0</v>
      </c>
      <c s="36">
        <f>ROUND(G68*H68,6)</f>
      </c>
      <c r="L68" s="38">
        <v>0</v>
      </c>
      <c s="32">
        <f>ROUND(ROUND(L68,2)*ROUND(G68,3),2)</f>
      </c>
      <c s="36" t="s">
        <v>61</v>
      </c>
      <c>
        <f>(M68*21)/100</f>
      </c>
      <c t="s">
        <v>28</v>
      </c>
    </row>
    <row r="69" spans="1:5" ht="12.75">
      <c r="A69" s="35" t="s">
        <v>56</v>
      </c>
      <c r="E69" s="39" t="s">
        <v>4389</v>
      </c>
    </row>
    <row r="70" spans="1:5" ht="12.75">
      <c r="A70" s="35" t="s">
        <v>57</v>
      </c>
      <c r="E70" s="40" t="s">
        <v>5</v>
      </c>
    </row>
    <row r="71" spans="1:5" ht="12.75">
      <c r="A71" t="s">
        <v>58</v>
      </c>
      <c r="E71" s="39" t="s">
        <v>5</v>
      </c>
    </row>
    <row r="72" spans="1:16" ht="12.75">
      <c r="A72" t="s">
        <v>50</v>
      </c>
      <c s="34" t="s">
        <v>102</v>
      </c>
      <c s="34" t="s">
        <v>4390</v>
      </c>
      <c s="35" t="s">
        <v>5</v>
      </c>
      <c s="6" t="s">
        <v>4391</v>
      </c>
      <c s="36" t="s">
        <v>139</v>
      </c>
      <c s="37">
        <v>2</v>
      </c>
      <c s="36">
        <v>0</v>
      </c>
      <c s="36">
        <f>ROUND(G72*H72,6)</f>
      </c>
      <c r="L72" s="38">
        <v>0</v>
      </c>
      <c s="32">
        <f>ROUND(ROUND(L72,2)*ROUND(G72,3),2)</f>
      </c>
      <c s="36" t="s">
        <v>61</v>
      </c>
      <c>
        <f>(M72*21)/100</f>
      </c>
      <c t="s">
        <v>28</v>
      </c>
    </row>
    <row r="73" spans="1:5" ht="12.75">
      <c r="A73" s="35" t="s">
        <v>56</v>
      </c>
      <c r="E73" s="39" t="s">
        <v>4391</v>
      </c>
    </row>
    <row r="74" spans="1:5" ht="12.75">
      <c r="A74" s="35" t="s">
        <v>57</v>
      </c>
      <c r="E74" s="40" t="s">
        <v>5</v>
      </c>
    </row>
    <row r="75" spans="1:5" ht="12.75">
      <c r="A75" t="s">
        <v>58</v>
      </c>
      <c r="E75" s="39" t="s">
        <v>5</v>
      </c>
    </row>
    <row r="76" spans="1:16" ht="12.75">
      <c r="A76" t="s">
        <v>50</v>
      </c>
      <c s="34" t="s">
        <v>105</v>
      </c>
      <c s="34" t="s">
        <v>4392</v>
      </c>
      <c s="35" t="s">
        <v>5</v>
      </c>
      <c s="6" t="s">
        <v>179</v>
      </c>
      <c s="36" t="s">
        <v>139</v>
      </c>
      <c s="37">
        <v>3</v>
      </c>
      <c s="36">
        <v>0</v>
      </c>
      <c s="36">
        <f>ROUND(G76*H76,6)</f>
      </c>
      <c r="L76" s="38">
        <v>0</v>
      </c>
      <c s="32">
        <f>ROUND(ROUND(L76,2)*ROUND(G76,3),2)</f>
      </c>
      <c s="36" t="s">
        <v>61</v>
      </c>
      <c>
        <f>(M76*21)/100</f>
      </c>
      <c t="s">
        <v>28</v>
      </c>
    </row>
    <row r="77" spans="1:5" ht="12.75">
      <c r="A77" s="35" t="s">
        <v>56</v>
      </c>
      <c r="E77" s="39" t="s">
        <v>179</v>
      </c>
    </row>
    <row r="78" spans="1:5" ht="12.75">
      <c r="A78" s="35" t="s">
        <v>57</v>
      </c>
      <c r="E78" s="40" t="s">
        <v>5</v>
      </c>
    </row>
    <row r="79" spans="1:5" ht="12.75">
      <c r="A79" t="s">
        <v>58</v>
      </c>
      <c r="E79" s="39" t="s">
        <v>5</v>
      </c>
    </row>
    <row r="80" spans="1:16" ht="12.75">
      <c r="A80" t="s">
        <v>50</v>
      </c>
      <c s="34" t="s">
        <v>108</v>
      </c>
      <c s="34" t="s">
        <v>4393</v>
      </c>
      <c s="35" t="s">
        <v>5</v>
      </c>
      <c s="6" t="s">
        <v>208</v>
      </c>
      <c s="36" t="s">
        <v>71</v>
      </c>
      <c s="37">
        <v>8</v>
      </c>
      <c s="36">
        <v>0</v>
      </c>
      <c s="36">
        <f>ROUND(G80*H80,6)</f>
      </c>
      <c r="L80" s="38">
        <v>0</v>
      </c>
      <c s="32">
        <f>ROUND(ROUND(L80,2)*ROUND(G80,3),2)</f>
      </c>
      <c s="36" t="s">
        <v>61</v>
      </c>
      <c>
        <f>(M80*21)/100</f>
      </c>
      <c t="s">
        <v>28</v>
      </c>
    </row>
    <row r="81" spans="1:5" ht="12.75">
      <c r="A81" s="35" t="s">
        <v>56</v>
      </c>
      <c r="E81" s="39" t="s">
        <v>208</v>
      </c>
    </row>
    <row r="82" spans="1:5" ht="12.75">
      <c r="A82" s="35" t="s">
        <v>57</v>
      </c>
      <c r="E82" s="40" t="s">
        <v>5</v>
      </c>
    </row>
    <row r="83" spans="1:5" ht="12.75">
      <c r="A83" t="s">
        <v>58</v>
      </c>
      <c r="E83" s="39" t="s">
        <v>5</v>
      </c>
    </row>
    <row r="84" spans="1:16" ht="12.75">
      <c r="A84" t="s">
        <v>50</v>
      </c>
      <c s="34" t="s">
        <v>203</v>
      </c>
      <c s="34" t="s">
        <v>4394</v>
      </c>
      <c s="35" t="s">
        <v>5</v>
      </c>
      <c s="6" t="s">
        <v>79</v>
      </c>
      <c s="36" t="s">
        <v>437</v>
      </c>
      <c s="37">
        <v>1</v>
      </c>
      <c s="36">
        <v>0</v>
      </c>
      <c s="36">
        <f>ROUND(G84*H84,6)</f>
      </c>
      <c r="L84" s="38">
        <v>0</v>
      </c>
      <c s="32">
        <f>ROUND(ROUND(L84,2)*ROUND(G84,3),2)</f>
      </c>
      <c s="36" t="s">
        <v>61</v>
      </c>
      <c>
        <f>(M84*21)/100</f>
      </c>
      <c t="s">
        <v>28</v>
      </c>
    </row>
    <row r="85" spans="1:5" ht="12.75">
      <c r="A85" s="35" t="s">
        <v>56</v>
      </c>
      <c r="E85" s="39" t="s">
        <v>79</v>
      </c>
    </row>
    <row r="86" spans="1:5" ht="12.75">
      <c r="A86" s="35" t="s">
        <v>57</v>
      </c>
      <c r="E86" s="40" t="s">
        <v>5</v>
      </c>
    </row>
    <row r="87" spans="1:5" ht="12.75">
      <c r="A87" t="s">
        <v>58</v>
      </c>
      <c r="E87" s="39" t="s">
        <v>5</v>
      </c>
    </row>
    <row r="88" spans="1:13" ht="25.5">
      <c r="A88" t="s">
        <v>47</v>
      </c>
      <c r="C88" s="31" t="s">
        <v>4395</v>
      </c>
      <c r="E88" s="33" t="s">
        <v>4396</v>
      </c>
      <c r="J88" s="32">
        <f>0</f>
      </c>
      <c s="32">
        <f>0</f>
      </c>
      <c s="32">
        <f>0+L89+L93+L97+L101+L105+L109+L113+L117+L121+L125+L129+L133+L137+L141+L145+L149+L153+L157+L161</f>
      </c>
      <c s="32">
        <f>0+M89+M93+M97+M101+M105+M109+M113+M117+M121+M125+M129+M133+M137+M141+M145+M149+M153+M157+M161</f>
      </c>
    </row>
    <row r="89" spans="1:16" ht="12.75">
      <c r="A89" t="s">
        <v>50</v>
      </c>
      <c s="34" t="s">
        <v>206</v>
      </c>
      <c s="34" t="s">
        <v>4397</v>
      </c>
      <c s="35" t="s">
        <v>5</v>
      </c>
      <c s="6" t="s">
        <v>173</v>
      </c>
      <c s="36" t="s">
        <v>139</v>
      </c>
      <c s="37">
        <v>2</v>
      </c>
      <c s="36">
        <v>0</v>
      </c>
      <c s="36">
        <f>ROUND(G89*H89,6)</f>
      </c>
      <c r="L89" s="38">
        <v>0</v>
      </c>
      <c s="32">
        <f>ROUND(ROUND(L89,2)*ROUND(G89,3),2)</f>
      </c>
      <c s="36" t="s">
        <v>61</v>
      </c>
      <c>
        <f>(M89*21)/100</f>
      </c>
      <c t="s">
        <v>28</v>
      </c>
    </row>
    <row r="90" spans="1:5" ht="12.75">
      <c r="A90" s="35" t="s">
        <v>56</v>
      </c>
      <c r="E90" s="39" t="s">
        <v>173</v>
      </c>
    </row>
    <row r="91" spans="1:5" ht="12.75">
      <c r="A91" s="35" t="s">
        <v>57</v>
      </c>
      <c r="E91" s="40" t="s">
        <v>5</v>
      </c>
    </row>
    <row r="92" spans="1:5" ht="12.75">
      <c r="A92" t="s">
        <v>58</v>
      </c>
      <c r="E92" s="39" t="s">
        <v>5</v>
      </c>
    </row>
    <row r="93" spans="1:16" ht="12.75">
      <c r="A93" t="s">
        <v>50</v>
      </c>
      <c s="34" t="s">
        <v>209</v>
      </c>
      <c s="34" t="s">
        <v>4398</v>
      </c>
      <c s="35" t="s">
        <v>5</v>
      </c>
      <c s="6" t="s">
        <v>177</v>
      </c>
      <c s="36" t="s">
        <v>139</v>
      </c>
      <c s="37">
        <v>2</v>
      </c>
      <c s="36">
        <v>0</v>
      </c>
      <c s="36">
        <f>ROUND(G93*H93,6)</f>
      </c>
      <c r="L93" s="38">
        <v>0</v>
      </c>
      <c s="32">
        <f>ROUND(ROUND(L93,2)*ROUND(G93,3),2)</f>
      </c>
      <c s="36" t="s">
        <v>61</v>
      </c>
      <c>
        <f>(M93*21)/100</f>
      </c>
      <c t="s">
        <v>28</v>
      </c>
    </row>
    <row r="94" spans="1:5" ht="12.75">
      <c r="A94" s="35" t="s">
        <v>56</v>
      </c>
      <c r="E94" s="39" t="s">
        <v>177</v>
      </c>
    </row>
    <row r="95" spans="1:5" ht="12.75">
      <c r="A95" s="35" t="s">
        <v>57</v>
      </c>
      <c r="E95" s="40" t="s">
        <v>5</v>
      </c>
    </row>
    <row r="96" spans="1:5" ht="12.75">
      <c r="A96" t="s">
        <v>58</v>
      </c>
      <c r="E96" s="39" t="s">
        <v>5</v>
      </c>
    </row>
    <row r="97" spans="1:16" ht="12.75">
      <c r="A97" t="s">
        <v>50</v>
      </c>
      <c s="34" t="s">
        <v>211</v>
      </c>
      <c s="34" t="s">
        <v>4399</v>
      </c>
      <c s="35" t="s">
        <v>5</v>
      </c>
      <c s="6" t="s">
        <v>179</v>
      </c>
      <c s="36" t="s">
        <v>139</v>
      </c>
      <c s="37">
        <v>1</v>
      </c>
      <c s="36">
        <v>0</v>
      </c>
      <c s="36">
        <f>ROUND(G97*H97,6)</f>
      </c>
      <c r="L97" s="38">
        <v>0</v>
      </c>
      <c s="32">
        <f>ROUND(ROUND(L97,2)*ROUND(G97,3),2)</f>
      </c>
      <c s="36" t="s">
        <v>61</v>
      </c>
      <c>
        <f>(M97*21)/100</f>
      </c>
      <c t="s">
        <v>28</v>
      </c>
    </row>
    <row r="98" spans="1:5" ht="12.75">
      <c r="A98" s="35" t="s">
        <v>56</v>
      </c>
      <c r="E98" s="39" t="s">
        <v>179</v>
      </c>
    </row>
    <row r="99" spans="1:5" ht="12.75">
      <c r="A99" s="35" t="s">
        <v>57</v>
      </c>
      <c r="E99" s="40" t="s">
        <v>5</v>
      </c>
    </row>
    <row r="100" spans="1:5" ht="12.75">
      <c r="A100" t="s">
        <v>58</v>
      </c>
      <c r="E100" s="39" t="s">
        <v>5</v>
      </c>
    </row>
    <row r="101" spans="1:16" ht="25.5">
      <c r="A101" t="s">
        <v>50</v>
      </c>
      <c s="34" t="s">
        <v>214</v>
      </c>
      <c s="34" t="s">
        <v>271</v>
      </c>
      <c s="35" t="s">
        <v>5</v>
      </c>
      <c s="6" t="s">
        <v>272</v>
      </c>
      <c s="36" t="s">
        <v>139</v>
      </c>
      <c s="37">
        <v>12</v>
      </c>
      <c s="36">
        <v>0</v>
      </c>
      <c s="36">
        <f>ROUND(G101*H101,6)</f>
      </c>
      <c r="L101" s="38">
        <v>0</v>
      </c>
      <c s="32">
        <f>ROUND(ROUND(L101,2)*ROUND(G101,3),2)</f>
      </c>
      <c s="36" t="s">
        <v>447</v>
      </c>
      <c>
        <f>(M101*21)/100</f>
      </c>
      <c t="s">
        <v>28</v>
      </c>
    </row>
    <row r="102" spans="1:5" ht="25.5">
      <c r="A102" s="35" t="s">
        <v>56</v>
      </c>
      <c r="E102" s="39" t="s">
        <v>272</v>
      </c>
    </row>
    <row r="103" spans="1:5" ht="12.75">
      <c r="A103" s="35" t="s">
        <v>57</v>
      </c>
      <c r="E103" s="40" t="s">
        <v>5</v>
      </c>
    </row>
    <row r="104" spans="1:5" ht="12.75">
      <c r="A104" t="s">
        <v>58</v>
      </c>
      <c r="E104" s="39" t="s">
        <v>5</v>
      </c>
    </row>
    <row r="105" spans="1:16" ht="12.75">
      <c r="A105" t="s">
        <v>50</v>
      </c>
      <c s="34" t="s">
        <v>217</v>
      </c>
      <c s="34" t="s">
        <v>4400</v>
      </c>
      <c s="35" t="s">
        <v>5</v>
      </c>
      <c s="6" t="s">
        <v>183</v>
      </c>
      <c s="36" t="s">
        <v>139</v>
      </c>
      <c s="37">
        <v>12</v>
      </c>
      <c s="36">
        <v>0</v>
      </c>
      <c s="36">
        <f>ROUND(G105*H105,6)</f>
      </c>
      <c r="L105" s="38">
        <v>0</v>
      </c>
      <c s="32">
        <f>ROUND(ROUND(L105,2)*ROUND(G105,3),2)</f>
      </c>
      <c s="36" t="s">
        <v>61</v>
      </c>
      <c>
        <f>(M105*21)/100</f>
      </c>
      <c t="s">
        <v>28</v>
      </c>
    </row>
    <row r="106" spans="1:5" ht="12.75">
      <c r="A106" s="35" t="s">
        <v>56</v>
      </c>
      <c r="E106" s="39" t="s">
        <v>183</v>
      </c>
    </row>
    <row r="107" spans="1:5" ht="12.75">
      <c r="A107" s="35" t="s">
        <v>57</v>
      </c>
      <c r="E107" s="40" t="s">
        <v>5</v>
      </c>
    </row>
    <row r="108" spans="1:5" ht="12.75">
      <c r="A108" t="s">
        <v>58</v>
      </c>
      <c r="E108" s="39" t="s">
        <v>5</v>
      </c>
    </row>
    <row r="109" spans="1:16" ht="12.75">
      <c r="A109" t="s">
        <v>50</v>
      </c>
      <c s="34" t="s">
        <v>220</v>
      </c>
      <c s="34" t="s">
        <v>4401</v>
      </c>
      <c s="35" t="s">
        <v>5</v>
      </c>
      <c s="6" t="s">
        <v>185</v>
      </c>
      <c s="36" t="s">
        <v>139</v>
      </c>
      <c s="37">
        <v>48</v>
      </c>
      <c s="36">
        <v>0</v>
      </c>
      <c s="36">
        <f>ROUND(G109*H109,6)</f>
      </c>
      <c r="L109" s="38">
        <v>0</v>
      </c>
      <c s="32">
        <f>ROUND(ROUND(L109,2)*ROUND(G109,3),2)</f>
      </c>
      <c s="36" t="s">
        <v>61</v>
      </c>
      <c>
        <f>(M109*21)/100</f>
      </c>
      <c t="s">
        <v>28</v>
      </c>
    </row>
    <row r="110" spans="1:5" ht="12.75">
      <c r="A110" s="35" t="s">
        <v>56</v>
      </c>
      <c r="E110" s="39" t="s">
        <v>185</v>
      </c>
    </row>
    <row r="111" spans="1:5" ht="12.75">
      <c r="A111" s="35" t="s">
        <v>57</v>
      </c>
      <c r="E111" s="40" t="s">
        <v>5</v>
      </c>
    </row>
    <row r="112" spans="1:5" ht="12.75">
      <c r="A112" t="s">
        <v>58</v>
      </c>
      <c r="E112" s="39" t="s">
        <v>5</v>
      </c>
    </row>
    <row r="113" spans="1:16" ht="12.75">
      <c r="A113" t="s">
        <v>50</v>
      </c>
      <c s="34" t="s">
        <v>223</v>
      </c>
      <c s="34" t="s">
        <v>4402</v>
      </c>
      <c s="35" t="s">
        <v>5</v>
      </c>
      <c s="6" t="s">
        <v>187</v>
      </c>
      <c s="36" t="s">
        <v>139</v>
      </c>
      <c s="37">
        <v>24</v>
      </c>
      <c s="36">
        <v>0</v>
      </c>
      <c s="36">
        <f>ROUND(G113*H113,6)</f>
      </c>
      <c r="L113" s="38">
        <v>0</v>
      </c>
      <c s="32">
        <f>ROUND(ROUND(L113,2)*ROUND(G113,3),2)</f>
      </c>
      <c s="36" t="s">
        <v>61</v>
      </c>
      <c>
        <f>(M113*21)/100</f>
      </c>
      <c t="s">
        <v>28</v>
      </c>
    </row>
    <row r="114" spans="1:5" ht="12.75">
      <c r="A114" s="35" t="s">
        <v>56</v>
      </c>
      <c r="E114" s="39" t="s">
        <v>187</v>
      </c>
    </row>
    <row r="115" spans="1:5" ht="12.75">
      <c r="A115" s="35" t="s">
        <v>57</v>
      </c>
      <c r="E115" s="40" t="s">
        <v>5</v>
      </c>
    </row>
    <row r="116" spans="1:5" ht="12.75">
      <c r="A116" t="s">
        <v>58</v>
      </c>
      <c r="E116" s="39" t="s">
        <v>5</v>
      </c>
    </row>
    <row r="117" spans="1:16" ht="25.5">
      <c r="A117" t="s">
        <v>50</v>
      </c>
      <c s="34" t="s">
        <v>226</v>
      </c>
      <c s="34" t="s">
        <v>297</v>
      </c>
      <c s="35" t="s">
        <v>5</v>
      </c>
      <c s="6" t="s">
        <v>189</v>
      </c>
      <c s="36" t="s">
        <v>139</v>
      </c>
      <c s="37">
        <v>36</v>
      </c>
      <c s="36">
        <v>0.0002</v>
      </c>
      <c s="36">
        <f>ROUND(G117*H117,6)</f>
      </c>
      <c r="L117" s="38">
        <v>0</v>
      </c>
      <c s="32">
        <f>ROUND(ROUND(L117,2)*ROUND(G117,3),2)</f>
      </c>
      <c s="36" t="s">
        <v>447</v>
      </c>
      <c>
        <f>(M117*21)/100</f>
      </c>
      <c t="s">
        <v>28</v>
      </c>
    </row>
    <row r="118" spans="1:5" ht="25.5">
      <c r="A118" s="35" t="s">
        <v>56</v>
      </c>
      <c r="E118" s="39" t="s">
        <v>189</v>
      </c>
    </row>
    <row r="119" spans="1:5" ht="12.75">
      <c r="A119" s="35" t="s">
        <v>57</v>
      </c>
      <c r="E119" s="40" t="s">
        <v>5</v>
      </c>
    </row>
    <row r="120" spans="1:5" ht="12.75">
      <c r="A120" t="s">
        <v>58</v>
      </c>
      <c r="E120" s="39" t="s">
        <v>5</v>
      </c>
    </row>
    <row r="121" spans="1:16" ht="12.75">
      <c r="A121" t="s">
        <v>50</v>
      </c>
      <c s="34" t="s">
        <v>229</v>
      </c>
      <c s="34" t="s">
        <v>190</v>
      </c>
      <c s="35" t="s">
        <v>5</v>
      </c>
      <c s="6" t="s">
        <v>191</v>
      </c>
      <c s="36" t="s">
        <v>139</v>
      </c>
      <c s="37">
        <v>36</v>
      </c>
      <c s="36">
        <v>0</v>
      </c>
      <c s="36">
        <f>ROUND(G121*H121,6)</f>
      </c>
      <c r="L121" s="38">
        <v>0</v>
      </c>
      <c s="32">
        <f>ROUND(ROUND(L121,2)*ROUND(G121,3),2)</f>
      </c>
      <c s="36" t="s">
        <v>61</v>
      </c>
      <c>
        <f>(M121*21)/100</f>
      </c>
      <c t="s">
        <v>28</v>
      </c>
    </row>
    <row r="122" spans="1:5" ht="12.75">
      <c r="A122" s="35" t="s">
        <v>56</v>
      </c>
      <c r="E122" s="39" t="s">
        <v>192</v>
      </c>
    </row>
    <row r="123" spans="1:5" ht="12.75">
      <c r="A123" s="35" t="s">
        <v>57</v>
      </c>
      <c r="E123" s="40" t="s">
        <v>5</v>
      </c>
    </row>
    <row r="124" spans="1:5" ht="12.75">
      <c r="A124" t="s">
        <v>58</v>
      </c>
      <c r="E124" s="39" t="s">
        <v>5</v>
      </c>
    </row>
    <row r="125" spans="1:16" ht="12.75">
      <c r="A125" t="s">
        <v>50</v>
      </c>
      <c s="34" t="s">
        <v>233</v>
      </c>
      <c s="34" t="s">
        <v>4403</v>
      </c>
      <c s="35" t="s">
        <v>5</v>
      </c>
      <c s="6" t="s">
        <v>194</v>
      </c>
      <c s="36" t="s">
        <v>48</v>
      </c>
      <c s="37">
        <v>260</v>
      </c>
      <c s="36">
        <v>0</v>
      </c>
      <c s="36">
        <f>ROUND(G125*H125,6)</f>
      </c>
      <c r="L125" s="38">
        <v>0</v>
      </c>
      <c s="32">
        <f>ROUND(ROUND(L125,2)*ROUND(G125,3),2)</f>
      </c>
      <c s="36" t="s">
        <v>61</v>
      </c>
      <c>
        <f>(M125*21)/100</f>
      </c>
      <c t="s">
        <v>28</v>
      </c>
    </row>
    <row r="126" spans="1:5" ht="12.75">
      <c r="A126" s="35" t="s">
        <v>56</v>
      </c>
      <c r="E126" s="39" t="s">
        <v>194</v>
      </c>
    </row>
    <row r="127" spans="1:5" ht="12.75">
      <c r="A127" s="35" t="s">
        <v>57</v>
      </c>
      <c r="E127" s="40" t="s">
        <v>5</v>
      </c>
    </row>
    <row r="128" spans="1:5" ht="12.75">
      <c r="A128" t="s">
        <v>58</v>
      </c>
      <c r="E128" s="39" t="s">
        <v>5</v>
      </c>
    </row>
    <row r="129" spans="1:16" ht="12.75">
      <c r="A129" t="s">
        <v>50</v>
      </c>
      <c s="34" t="s">
        <v>237</v>
      </c>
      <c s="34" t="s">
        <v>4404</v>
      </c>
      <c s="35" t="s">
        <v>5</v>
      </c>
      <c s="6" t="s">
        <v>4405</v>
      </c>
      <c s="36" t="s">
        <v>48</v>
      </c>
      <c s="37">
        <v>120</v>
      </c>
      <c s="36">
        <v>0</v>
      </c>
      <c s="36">
        <f>ROUND(G129*H129,6)</f>
      </c>
      <c r="L129" s="38">
        <v>0</v>
      </c>
      <c s="32">
        <f>ROUND(ROUND(L129,2)*ROUND(G129,3),2)</f>
      </c>
      <c s="36" t="s">
        <v>61</v>
      </c>
      <c>
        <f>(M129*21)/100</f>
      </c>
      <c t="s">
        <v>28</v>
      </c>
    </row>
    <row r="130" spans="1:5" ht="12.75">
      <c r="A130" s="35" t="s">
        <v>56</v>
      </c>
      <c r="E130" s="39" t="s">
        <v>4405</v>
      </c>
    </row>
    <row r="131" spans="1:5" ht="12.75">
      <c r="A131" s="35" t="s">
        <v>57</v>
      </c>
      <c r="E131" s="40" t="s">
        <v>5</v>
      </c>
    </row>
    <row r="132" spans="1:5" ht="12.75">
      <c r="A132" t="s">
        <v>58</v>
      </c>
      <c r="E132" s="39" t="s">
        <v>5</v>
      </c>
    </row>
    <row r="133" spans="1:16" ht="12.75">
      <c r="A133" t="s">
        <v>50</v>
      </c>
      <c s="34" t="s">
        <v>240</v>
      </c>
      <c s="34" t="s">
        <v>4406</v>
      </c>
      <c s="35" t="s">
        <v>5</v>
      </c>
      <c s="6" t="s">
        <v>4407</v>
      </c>
      <c s="36" t="s">
        <v>48</v>
      </c>
      <c s="37">
        <v>25</v>
      </c>
      <c s="36">
        <v>0</v>
      </c>
      <c s="36">
        <f>ROUND(G133*H133,6)</f>
      </c>
      <c r="L133" s="38">
        <v>0</v>
      </c>
      <c s="32">
        <f>ROUND(ROUND(L133,2)*ROUND(G133,3),2)</f>
      </c>
      <c s="36" t="s">
        <v>61</v>
      </c>
      <c>
        <f>(M133*21)/100</f>
      </c>
      <c t="s">
        <v>28</v>
      </c>
    </row>
    <row r="134" spans="1:5" ht="12.75">
      <c r="A134" s="35" t="s">
        <v>56</v>
      </c>
      <c r="E134" s="39" t="s">
        <v>4407</v>
      </c>
    </row>
    <row r="135" spans="1:5" ht="12.75">
      <c r="A135" s="35" t="s">
        <v>57</v>
      </c>
      <c r="E135" s="40" t="s">
        <v>5</v>
      </c>
    </row>
    <row r="136" spans="1:5" ht="12.75">
      <c r="A136" t="s">
        <v>58</v>
      </c>
      <c r="E136" s="39" t="s">
        <v>5</v>
      </c>
    </row>
    <row r="137" spans="1:16" ht="12.75">
      <c r="A137" t="s">
        <v>50</v>
      </c>
      <c s="34" t="s">
        <v>244</v>
      </c>
      <c s="34" t="s">
        <v>4408</v>
      </c>
      <c s="35" t="s">
        <v>5</v>
      </c>
      <c s="6" t="s">
        <v>196</v>
      </c>
      <c s="36" t="s">
        <v>48</v>
      </c>
      <c s="37">
        <v>120</v>
      </c>
      <c s="36">
        <v>0</v>
      </c>
      <c s="36">
        <f>ROUND(G137*H137,6)</f>
      </c>
      <c r="L137" s="38">
        <v>0</v>
      </c>
      <c s="32">
        <f>ROUND(ROUND(L137,2)*ROUND(G137,3),2)</f>
      </c>
      <c s="36" t="s">
        <v>61</v>
      </c>
      <c>
        <f>(M137*21)/100</f>
      </c>
      <c t="s">
        <v>28</v>
      </c>
    </row>
    <row r="138" spans="1:5" ht="12.75">
      <c r="A138" s="35" t="s">
        <v>56</v>
      </c>
      <c r="E138" s="39" t="s">
        <v>196</v>
      </c>
    </row>
    <row r="139" spans="1:5" ht="12.75">
      <c r="A139" s="35" t="s">
        <v>57</v>
      </c>
      <c r="E139" s="40" t="s">
        <v>5</v>
      </c>
    </row>
    <row r="140" spans="1:5" ht="12.75">
      <c r="A140" t="s">
        <v>58</v>
      </c>
      <c r="E140" s="39" t="s">
        <v>5</v>
      </c>
    </row>
    <row r="141" spans="1:16" ht="12.75">
      <c r="A141" t="s">
        <v>50</v>
      </c>
      <c s="34" t="s">
        <v>247</v>
      </c>
      <c s="34" t="s">
        <v>4409</v>
      </c>
      <c s="35" t="s">
        <v>5</v>
      </c>
      <c s="6" t="s">
        <v>198</v>
      </c>
      <c s="36" t="s">
        <v>48</v>
      </c>
      <c s="37">
        <v>120</v>
      </c>
      <c s="36">
        <v>0</v>
      </c>
      <c s="36">
        <f>ROUND(G141*H141,6)</f>
      </c>
      <c r="L141" s="38">
        <v>0</v>
      </c>
      <c s="32">
        <f>ROUND(ROUND(L141,2)*ROUND(G141,3),2)</f>
      </c>
      <c s="36" t="s">
        <v>61</v>
      </c>
      <c>
        <f>(M141*21)/100</f>
      </c>
      <c t="s">
        <v>28</v>
      </c>
    </row>
    <row r="142" spans="1:5" ht="12.75">
      <c r="A142" s="35" t="s">
        <v>56</v>
      </c>
      <c r="E142" s="39" t="s">
        <v>198</v>
      </c>
    </row>
    <row r="143" spans="1:5" ht="12.75">
      <c r="A143" s="35" t="s">
        <v>57</v>
      </c>
      <c r="E143" s="40" t="s">
        <v>5</v>
      </c>
    </row>
    <row r="144" spans="1:5" ht="12.75">
      <c r="A144" t="s">
        <v>58</v>
      </c>
      <c r="E144" s="39" t="s">
        <v>5</v>
      </c>
    </row>
    <row r="145" spans="1:16" ht="12.75">
      <c r="A145" t="s">
        <v>50</v>
      </c>
      <c s="34" t="s">
        <v>250</v>
      </c>
      <c s="34" t="s">
        <v>4410</v>
      </c>
      <c s="35" t="s">
        <v>5</v>
      </c>
      <c s="6" t="s">
        <v>200</v>
      </c>
      <c s="36" t="s">
        <v>48</v>
      </c>
      <c s="37">
        <v>850</v>
      </c>
      <c s="36">
        <v>0</v>
      </c>
      <c s="36">
        <f>ROUND(G145*H145,6)</f>
      </c>
      <c r="L145" s="38">
        <v>0</v>
      </c>
      <c s="32">
        <f>ROUND(ROUND(L145,2)*ROUND(G145,3),2)</f>
      </c>
      <c s="36" t="s">
        <v>61</v>
      </c>
      <c>
        <f>(M145*21)/100</f>
      </c>
      <c t="s">
        <v>28</v>
      </c>
    </row>
    <row r="146" spans="1:5" ht="12.75">
      <c r="A146" s="35" t="s">
        <v>56</v>
      </c>
      <c r="E146" s="39" t="s">
        <v>200</v>
      </c>
    </row>
    <row r="147" spans="1:5" ht="12.75">
      <c r="A147" s="35" t="s">
        <v>57</v>
      </c>
      <c r="E147" s="40" t="s">
        <v>5</v>
      </c>
    </row>
    <row r="148" spans="1:5" ht="12.75">
      <c r="A148" t="s">
        <v>58</v>
      </c>
      <c r="E148" s="39" t="s">
        <v>5</v>
      </c>
    </row>
    <row r="149" spans="1:16" ht="12.75">
      <c r="A149" t="s">
        <v>50</v>
      </c>
      <c s="34" t="s">
        <v>253</v>
      </c>
      <c s="34" t="s">
        <v>4411</v>
      </c>
      <c s="35" t="s">
        <v>5</v>
      </c>
      <c s="6" t="s">
        <v>202</v>
      </c>
      <c s="36" t="s">
        <v>48</v>
      </c>
      <c s="37">
        <v>850</v>
      </c>
      <c s="36">
        <v>0</v>
      </c>
      <c s="36">
        <f>ROUND(G149*H149,6)</f>
      </c>
      <c r="L149" s="38">
        <v>0</v>
      </c>
      <c s="32">
        <f>ROUND(ROUND(L149,2)*ROUND(G149,3),2)</f>
      </c>
      <c s="36" t="s">
        <v>61</v>
      </c>
      <c>
        <f>(M149*21)/100</f>
      </c>
      <c t="s">
        <v>28</v>
      </c>
    </row>
    <row r="150" spans="1:5" ht="12.75">
      <c r="A150" s="35" t="s">
        <v>56</v>
      </c>
      <c r="E150" s="39" t="s">
        <v>202</v>
      </c>
    </row>
    <row r="151" spans="1:5" ht="12.75">
      <c r="A151" s="35" t="s">
        <v>57</v>
      </c>
      <c r="E151" s="40" t="s">
        <v>5</v>
      </c>
    </row>
    <row r="152" spans="1:5" ht="12.75">
      <c r="A152" t="s">
        <v>58</v>
      </c>
      <c r="E152" s="39" t="s">
        <v>5</v>
      </c>
    </row>
    <row r="153" spans="1:16" ht="12.75">
      <c r="A153" t="s">
        <v>50</v>
      </c>
      <c s="34" t="s">
        <v>256</v>
      </c>
      <c s="34" t="s">
        <v>4412</v>
      </c>
      <c s="35" t="s">
        <v>5</v>
      </c>
      <c s="6" t="s">
        <v>205</v>
      </c>
      <c s="36" t="s">
        <v>71</v>
      </c>
      <c s="37">
        <v>32</v>
      </c>
      <c s="36">
        <v>0</v>
      </c>
      <c s="36">
        <f>ROUND(G153*H153,6)</f>
      </c>
      <c r="L153" s="38">
        <v>0</v>
      </c>
      <c s="32">
        <f>ROUND(ROUND(L153,2)*ROUND(G153,3),2)</f>
      </c>
      <c s="36" t="s">
        <v>61</v>
      </c>
      <c>
        <f>(M153*21)/100</f>
      </c>
      <c t="s">
        <v>28</v>
      </c>
    </row>
    <row r="154" spans="1:5" ht="12.75">
      <c r="A154" s="35" t="s">
        <v>56</v>
      </c>
      <c r="E154" s="39" t="s">
        <v>205</v>
      </c>
    </row>
    <row r="155" spans="1:5" ht="12.75">
      <c r="A155" s="35" t="s">
        <v>57</v>
      </c>
      <c r="E155" s="40" t="s">
        <v>5</v>
      </c>
    </row>
    <row r="156" spans="1:5" ht="12.75">
      <c r="A156" t="s">
        <v>58</v>
      </c>
      <c r="E156" s="39" t="s">
        <v>5</v>
      </c>
    </row>
    <row r="157" spans="1:16" ht="12.75">
      <c r="A157" t="s">
        <v>50</v>
      </c>
      <c s="34" t="s">
        <v>260</v>
      </c>
      <c s="34" t="s">
        <v>4413</v>
      </c>
      <c s="35" t="s">
        <v>5</v>
      </c>
      <c s="6" t="s">
        <v>208</v>
      </c>
      <c s="36" t="s">
        <v>71</v>
      </c>
      <c s="37">
        <v>8</v>
      </c>
      <c s="36">
        <v>0</v>
      </c>
      <c s="36">
        <f>ROUND(G157*H157,6)</f>
      </c>
      <c r="L157" s="38">
        <v>0</v>
      </c>
      <c s="32">
        <f>ROUND(ROUND(L157,2)*ROUND(G157,3),2)</f>
      </c>
      <c s="36" t="s">
        <v>61</v>
      </c>
      <c>
        <f>(M157*21)/100</f>
      </c>
      <c t="s">
        <v>28</v>
      </c>
    </row>
    <row r="158" spans="1:5" ht="12.75">
      <c r="A158" s="35" t="s">
        <v>56</v>
      </c>
      <c r="E158" s="39" t="s">
        <v>208</v>
      </c>
    </row>
    <row r="159" spans="1:5" ht="12.75">
      <c r="A159" s="35" t="s">
        <v>57</v>
      </c>
      <c r="E159" s="40" t="s">
        <v>5</v>
      </c>
    </row>
    <row r="160" spans="1:5" ht="12.75">
      <c r="A160" t="s">
        <v>58</v>
      </c>
      <c r="E160" s="39" t="s">
        <v>5</v>
      </c>
    </row>
    <row r="161" spans="1:16" ht="12.75">
      <c r="A161" t="s">
        <v>50</v>
      </c>
      <c s="34" t="s">
        <v>385</v>
      </c>
      <c s="34" t="s">
        <v>4414</v>
      </c>
      <c s="35" t="s">
        <v>5</v>
      </c>
      <c s="6" t="s">
        <v>79</v>
      </c>
      <c s="36" t="s">
        <v>437</v>
      </c>
      <c s="37">
        <v>1</v>
      </c>
      <c s="36">
        <v>0</v>
      </c>
      <c s="36">
        <f>ROUND(G161*H161,6)</f>
      </c>
      <c r="L161" s="38">
        <v>0</v>
      </c>
      <c s="32">
        <f>ROUND(ROUND(L161,2)*ROUND(G161,3),2)</f>
      </c>
      <c s="36" t="s">
        <v>61</v>
      </c>
      <c>
        <f>(M161*21)/100</f>
      </c>
      <c t="s">
        <v>28</v>
      </c>
    </row>
    <row r="162" spans="1:5" ht="12.75">
      <c r="A162" s="35" t="s">
        <v>56</v>
      </c>
      <c r="E162" s="39" t="s">
        <v>79</v>
      </c>
    </row>
    <row r="163" spans="1:5" ht="12.75">
      <c r="A163" s="35" t="s">
        <v>57</v>
      </c>
      <c r="E163" s="40" t="s">
        <v>5</v>
      </c>
    </row>
    <row r="164" spans="1:5" ht="12.75">
      <c r="A164" t="s">
        <v>58</v>
      </c>
      <c r="E164" s="39" t="s">
        <v>5</v>
      </c>
    </row>
    <row r="165" spans="1:13" ht="12.75">
      <c r="A165" t="s">
        <v>47</v>
      </c>
      <c r="C165" s="31" t="s">
        <v>4415</v>
      </c>
      <c r="E165" s="33" t="s">
        <v>4416</v>
      </c>
      <c r="J165" s="32">
        <f>0</f>
      </c>
      <c s="32">
        <f>0</f>
      </c>
      <c s="32">
        <f>0+L166+L170</f>
      </c>
      <c s="32">
        <f>0+M166+M170</f>
      </c>
    </row>
    <row r="166" spans="1:16" ht="25.5">
      <c r="A166" t="s">
        <v>50</v>
      </c>
      <c s="34" t="s">
        <v>388</v>
      </c>
      <c s="34" t="s">
        <v>4417</v>
      </c>
      <c s="35" t="s">
        <v>5</v>
      </c>
      <c s="6" t="s">
        <v>4418</v>
      </c>
      <c s="36" t="s">
        <v>139</v>
      </c>
      <c s="37">
        <v>1</v>
      </c>
      <c s="36">
        <v>0</v>
      </c>
      <c s="36">
        <f>ROUND(G166*H166,6)</f>
      </c>
      <c r="L166" s="38">
        <v>0</v>
      </c>
      <c s="32">
        <f>ROUND(ROUND(L166,2)*ROUND(G166,3),2)</f>
      </c>
      <c s="36" t="s">
        <v>61</v>
      </c>
      <c>
        <f>(M166*21)/100</f>
      </c>
      <c t="s">
        <v>28</v>
      </c>
    </row>
    <row r="167" spans="1:5" ht="38.25">
      <c r="A167" s="35" t="s">
        <v>56</v>
      </c>
      <c r="E167" s="39" t="s">
        <v>4419</v>
      </c>
    </row>
    <row r="168" spans="1:5" ht="12.75">
      <c r="A168" s="35" t="s">
        <v>57</v>
      </c>
      <c r="E168" s="40" t="s">
        <v>5</v>
      </c>
    </row>
    <row r="169" spans="1:5" ht="12.75">
      <c r="A169" t="s">
        <v>58</v>
      </c>
      <c r="E169" s="39" t="s">
        <v>5</v>
      </c>
    </row>
    <row r="170" spans="1:16" ht="12.75">
      <c r="A170" t="s">
        <v>50</v>
      </c>
      <c s="34" t="s">
        <v>390</v>
      </c>
      <c s="34" t="s">
        <v>4420</v>
      </c>
      <c s="35" t="s">
        <v>5</v>
      </c>
      <c s="6" t="s">
        <v>79</v>
      </c>
      <c s="36" t="s">
        <v>139</v>
      </c>
      <c s="37">
        <v>1</v>
      </c>
      <c s="36">
        <v>0</v>
      </c>
      <c s="36">
        <f>ROUND(G170*H170,6)</f>
      </c>
      <c r="L170" s="38">
        <v>0</v>
      </c>
      <c s="32">
        <f>ROUND(ROUND(L170,2)*ROUND(G170,3),2)</f>
      </c>
      <c s="36" t="s">
        <v>61</v>
      </c>
      <c>
        <f>(M170*21)/100</f>
      </c>
      <c t="s">
        <v>28</v>
      </c>
    </row>
    <row r="171" spans="1:5" ht="12.75">
      <c r="A171" s="35" t="s">
        <v>56</v>
      </c>
      <c r="E171" s="39" t="s">
        <v>79</v>
      </c>
    </row>
    <row r="172" spans="1:5" ht="12.75">
      <c r="A172" s="35" t="s">
        <v>57</v>
      </c>
      <c r="E172" s="40" t="s">
        <v>5</v>
      </c>
    </row>
    <row r="173" spans="1:5" ht="12.75">
      <c r="A173" t="s">
        <v>58</v>
      </c>
      <c r="E173" s="39" t="s">
        <v>5</v>
      </c>
    </row>
    <row r="174" spans="1:13" ht="12.75">
      <c r="A174" t="s">
        <v>47</v>
      </c>
      <c r="C174" s="31" t="s">
        <v>4421</v>
      </c>
      <c r="E174" s="33" t="s">
        <v>4422</v>
      </c>
      <c r="J174" s="32">
        <f>0</f>
      </c>
      <c s="32">
        <f>0</f>
      </c>
      <c s="32">
        <f>0+L175+L179+L183</f>
      </c>
      <c s="32">
        <f>0+M175+M179+M183</f>
      </c>
    </row>
    <row r="175" spans="1:16" ht="25.5">
      <c r="A175" t="s">
        <v>50</v>
      </c>
      <c s="34" t="s">
        <v>392</v>
      </c>
      <c s="34" t="s">
        <v>4423</v>
      </c>
      <c s="35" t="s">
        <v>5</v>
      </c>
      <c s="6" t="s">
        <v>4424</v>
      </c>
      <c s="36" t="s">
        <v>71</v>
      </c>
      <c s="37">
        <v>16</v>
      </c>
      <c s="36">
        <v>0</v>
      </c>
      <c s="36">
        <f>ROUND(G175*H175,6)</f>
      </c>
      <c r="L175" s="38">
        <v>0</v>
      </c>
      <c s="32">
        <f>ROUND(ROUND(L175,2)*ROUND(G175,3),2)</f>
      </c>
      <c s="36" t="s">
        <v>61</v>
      </c>
      <c>
        <f>(M175*21)/100</f>
      </c>
      <c t="s">
        <v>28</v>
      </c>
    </row>
    <row r="176" spans="1:5" ht="25.5">
      <c r="A176" s="35" t="s">
        <v>56</v>
      </c>
      <c r="E176" s="39" t="s">
        <v>4424</v>
      </c>
    </row>
    <row r="177" spans="1:5" ht="12.75">
      <c r="A177" s="35" t="s">
        <v>57</v>
      </c>
      <c r="E177" s="40" t="s">
        <v>5</v>
      </c>
    </row>
    <row r="178" spans="1:5" ht="12.75">
      <c r="A178" t="s">
        <v>58</v>
      </c>
      <c r="E178" s="39" t="s">
        <v>5</v>
      </c>
    </row>
    <row r="179" spans="1:16" ht="25.5">
      <c r="A179" t="s">
        <v>50</v>
      </c>
      <c s="34" t="s">
        <v>395</v>
      </c>
      <c s="34" t="s">
        <v>4425</v>
      </c>
      <c s="35" t="s">
        <v>5</v>
      </c>
      <c s="6" t="s">
        <v>4426</v>
      </c>
      <c s="36" t="s">
        <v>139</v>
      </c>
      <c s="37">
        <v>1</v>
      </c>
      <c s="36">
        <v>0</v>
      </c>
      <c s="36">
        <f>ROUND(G179*H179,6)</f>
      </c>
      <c r="L179" s="38">
        <v>0</v>
      </c>
      <c s="32">
        <f>ROUND(ROUND(L179,2)*ROUND(G179,3),2)</f>
      </c>
      <c s="36" t="s">
        <v>61</v>
      </c>
      <c>
        <f>(M179*21)/100</f>
      </c>
      <c t="s">
        <v>28</v>
      </c>
    </row>
    <row r="180" spans="1:5" ht="25.5">
      <c r="A180" s="35" t="s">
        <v>56</v>
      </c>
      <c r="E180" s="39" t="s">
        <v>4426</v>
      </c>
    </row>
    <row r="181" spans="1:5" ht="12.75">
      <c r="A181" s="35" t="s">
        <v>57</v>
      </c>
      <c r="E181" s="40" t="s">
        <v>5</v>
      </c>
    </row>
    <row r="182" spans="1:5" ht="12.75">
      <c r="A182" t="s">
        <v>58</v>
      </c>
      <c r="E182" s="39" t="s">
        <v>5</v>
      </c>
    </row>
    <row r="183" spans="1:16" ht="12.75">
      <c r="A183" t="s">
        <v>50</v>
      </c>
      <c s="34" t="s">
        <v>398</v>
      </c>
      <c s="34" t="s">
        <v>4427</v>
      </c>
      <c s="35" t="s">
        <v>5</v>
      </c>
      <c s="6" t="s">
        <v>252</v>
      </c>
      <c s="36" t="s">
        <v>437</v>
      </c>
      <c s="37">
        <v>1</v>
      </c>
      <c s="36">
        <v>0</v>
      </c>
      <c s="36">
        <f>ROUND(G183*H183,6)</f>
      </c>
      <c r="L183" s="38">
        <v>0</v>
      </c>
      <c s="32">
        <f>ROUND(ROUND(L183,2)*ROUND(G183,3),2)</f>
      </c>
      <c s="36" t="s">
        <v>61</v>
      </c>
      <c>
        <f>(M183*21)/100</f>
      </c>
      <c t="s">
        <v>28</v>
      </c>
    </row>
    <row r="184" spans="1:5" ht="12.75">
      <c r="A184" s="35" t="s">
        <v>56</v>
      </c>
      <c r="E184" s="39" t="s">
        <v>252</v>
      </c>
    </row>
    <row r="185" spans="1:5" ht="12.75">
      <c r="A185" s="35" t="s">
        <v>57</v>
      </c>
      <c r="E185" s="40" t="s">
        <v>5</v>
      </c>
    </row>
    <row r="186" spans="1:5" ht="12.75">
      <c r="A186" t="s">
        <v>58</v>
      </c>
      <c r="E186" s="39" t="s">
        <v>5</v>
      </c>
    </row>
    <row r="187" spans="1:13" ht="12.75">
      <c r="A187" t="s">
        <v>47</v>
      </c>
      <c r="C187" s="31" t="s">
        <v>4428</v>
      </c>
      <c r="E187" s="33" t="s">
        <v>4429</v>
      </c>
      <c r="J187" s="32">
        <f>0</f>
      </c>
      <c s="32">
        <f>0</f>
      </c>
      <c s="32">
        <f>0+L188+L192+L196+L200+L204+L208+L212</f>
      </c>
      <c s="32">
        <f>0+M188+M192+M196+M200+M204+M208+M212</f>
      </c>
    </row>
    <row r="188" spans="1:16" ht="12.75">
      <c r="A188" t="s">
        <v>50</v>
      </c>
      <c s="34" t="s">
        <v>401</v>
      </c>
      <c s="34" t="s">
        <v>4430</v>
      </c>
      <c s="35" t="s">
        <v>5</v>
      </c>
      <c s="6" t="s">
        <v>4431</v>
      </c>
      <c s="36" t="s">
        <v>139</v>
      </c>
      <c s="37">
        <v>1</v>
      </c>
      <c s="36">
        <v>0</v>
      </c>
      <c s="36">
        <f>ROUND(G188*H188,6)</f>
      </c>
      <c r="L188" s="38">
        <v>0</v>
      </c>
      <c s="32">
        <f>ROUND(ROUND(L188,2)*ROUND(G188,3),2)</f>
      </c>
      <c s="36" t="s">
        <v>61</v>
      </c>
      <c>
        <f>(M188*21)/100</f>
      </c>
      <c t="s">
        <v>28</v>
      </c>
    </row>
    <row r="189" spans="1:5" ht="12.75">
      <c r="A189" s="35" t="s">
        <v>56</v>
      </c>
      <c r="E189" s="39" t="s">
        <v>4431</v>
      </c>
    </row>
    <row r="190" spans="1:5" ht="12.75">
      <c r="A190" s="35" t="s">
        <v>57</v>
      </c>
      <c r="E190" s="40" t="s">
        <v>5</v>
      </c>
    </row>
    <row r="191" spans="1:5" ht="12.75">
      <c r="A191" t="s">
        <v>58</v>
      </c>
      <c r="E191" s="39" t="s">
        <v>5</v>
      </c>
    </row>
    <row r="192" spans="1:16" ht="12.75">
      <c r="A192" t="s">
        <v>50</v>
      </c>
      <c s="34" t="s">
        <v>404</v>
      </c>
      <c s="34" t="s">
        <v>4432</v>
      </c>
      <c s="35" t="s">
        <v>5</v>
      </c>
      <c s="6" t="s">
        <v>4433</v>
      </c>
      <c s="36" t="s">
        <v>139</v>
      </c>
      <c s="37">
        <v>1</v>
      </c>
      <c s="36">
        <v>0</v>
      </c>
      <c s="36">
        <f>ROUND(G192*H192,6)</f>
      </c>
      <c r="L192" s="38">
        <v>0</v>
      </c>
      <c s="32">
        <f>ROUND(ROUND(L192,2)*ROUND(G192,3),2)</f>
      </c>
      <c s="36" t="s">
        <v>61</v>
      </c>
      <c>
        <f>(M192*21)/100</f>
      </c>
      <c t="s">
        <v>28</v>
      </c>
    </row>
    <row r="193" spans="1:5" ht="12.75">
      <c r="A193" s="35" t="s">
        <v>56</v>
      </c>
      <c r="E193" s="39" t="s">
        <v>4433</v>
      </c>
    </row>
    <row r="194" spans="1:5" ht="12.75">
      <c r="A194" s="35" t="s">
        <v>57</v>
      </c>
      <c r="E194" s="40" t="s">
        <v>5</v>
      </c>
    </row>
    <row r="195" spans="1:5" ht="12.75">
      <c r="A195" t="s">
        <v>58</v>
      </c>
      <c r="E195" s="39" t="s">
        <v>5</v>
      </c>
    </row>
    <row r="196" spans="1:16" ht="12.75">
      <c r="A196" t="s">
        <v>50</v>
      </c>
      <c s="34" t="s">
        <v>407</v>
      </c>
      <c s="34" t="s">
        <v>4434</v>
      </c>
      <c s="35" t="s">
        <v>5</v>
      </c>
      <c s="6" t="s">
        <v>4435</v>
      </c>
      <c s="36" t="s">
        <v>139</v>
      </c>
      <c s="37">
        <v>3</v>
      </c>
      <c s="36">
        <v>0</v>
      </c>
      <c s="36">
        <f>ROUND(G196*H196,6)</f>
      </c>
      <c r="L196" s="38">
        <v>0</v>
      </c>
      <c s="32">
        <f>ROUND(ROUND(L196,2)*ROUND(G196,3),2)</f>
      </c>
      <c s="36" t="s">
        <v>61</v>
      </c>
      <c>
        <f>(M196*21)/100</f>
      </c>
      <c t="s">
        <v>28</v>
      </c>
    </row>
    <row r="197" spans="1:5" ht="12.75">
      <c r="A197" s="35" t="s">
        <v>56</v>
      </c>
      <c r="E197" s="39" t="s">
        <v>4435</v>
      </c>
    </row>
    <row r="198" spans="1:5" ht="12.75">
      <c r="A198" s="35" t="s">
        <v>57</v>
      </c>
      <c r="E198" s="40" t="s">
        <v>5</v>
      </c>
    </row>
    <row r="199" spans="1:5" ht="12.75">
      <c r="A199" t="s">
        <v>58</v>
      </c>
      <c r="E199" s="39" t="s">
        <v>5</v>
      </c>
    </row>
    <row r="200" spans="1:16" ht="12.75">
      <c r="A200" t="s">
        <v>50</v>
      </c>
      <c s="34" t="s">
        <v>410</v>
      </c>
      <c s="34" t="s">
        <v>4436</v>
      </c>
      <c s="35" t="s">
        <v>5</v>
      </c>
      <c s="6" t="s">
        <v>4437</v>
      </c>
      <c s="36" t="s">
        <v>48</v>
      </c>
      <c s="37">
        <v>40</v>
      </c>
      <c s="36">
        <v>0</v>
      </c>
      <c s="36">
        <f>ROUND(G200*H200,6)</f>
      </c>
      <c r="L200" s="38">
        <v>0</v>
      </c>
      <c s="32">
        <f>ROUND(ROUND(L200,2)*ROUND(G200,3),2)</f>
      </c>
      <c s="36" t="s">
        <v>61</v>
      </c>
      <c>
        <f>(M200*21)/100</f>
      </c>
      <c t="s">
        <v>28</v>
      </c>
    </row>
    <row r="201" spans="1:5" ht="12.75">
      <c r="A201" s="35" t="s">
        <v>56</v>
      </c>
      <c r="E201" s="39" t="s">
        <v>4437</v>
      </c>
    </row>
    <row r="202" spans="1:5" ht="12.75">
      <c r="A202" s="35" t="s">
        <v>57</v>
      </c>
      <c r="E202" s="40" t="s">
        <v>5</v>
      </c>
    </row>
    <row r="203" spans="1:5" ht="12.75">
      <c r="A203" t="s">
        <v>58</v>
      </c>
      <c r="E203" s="39" t="s">
        <v>5</v>
      </c>
    </row>
    <row r="204" spans="1:16" ht="12.75">
      <c r="A204" t="s">
        <v>50</v>
      </c>
      <c s="34" t="s">
        <v>413</v>
      </c>
      <c s="34" t="s">
        <v>4438</v>
      </c>
      <c s="35" t="s">
        <v>5</v>
      </c>
      <c s="6" t="s">
        <v>4439</v>
      </c>
      <c s="36" t="s">
        <v>71</v>
      </c>
      <c s="37">
        <v>2</v>
      </c>
      <c s="36">
        <v>0</v>
      </c>
      <c s="36">
        <f>ROUND(G204*H204,6)</f>
      </c>
      <c r="L204" s="38">
        <v>0</v>
      </c>
      <c s="32">
        <f>ROUND(ROUND(L204,2)*ROUND(G204,3),2)</f>
      </c>
      <c s="36" t="s">
        <v>61</v>
      </c>
      <c>
        <f>(M204*21)/100</f>
      </c>
      <c t="s">
        <v>28</v>
      </c>
    </row>
    <row r="205" spans="1:5" ht="12.75">
      <c r="A205" s="35" t="s">
        <v>56</v>
      </c>
      <c r="E205" s="39" t="s">
        <v>4439</v>
      </c>
    </row>
    <row r="206" spans="1:5" ht="12.75">
      <c r="A206" s="35" t="s">
        <v>57</v>
      </c>
      <c r="E206" s="40" t="s">
        <v>5</v>
      </c>
    </row>
    <row r="207" spans="1:5" ht="12.75">
      <c r="A207" t="s">
        <v>58</v>
      </c>
      <c r="E207" s="39" t="s">
        <v>5</v>
      </c>
    </row>
    <row r="208" spans="1:16" ht="12.75">
      <c r="A208" t="s">
        <v>50</v>
      </c>
      <c s="34" t="s">
        <v>415</v>
      </c>
      <c s="34" t="s">
        <v>4440</v>
      </c>
      <c s="35" t="s">
        <v>5</v>
      </c>
      <c s="6" t="s">
        <v>4441</v>
      </c>
      <c s="36" t="s">
        <v>139</v>
      </c>
      <c s="37">
        <v>1</v>
      </c>
      <c s="36">
        <v>0</v>
      </c>
      <c s="36">
        <f>ROUND(G208*H208,6)</f>
      </c>
      <c r="L208" s="38">
        <v>0</v>
      </c>
      <c s="32">
        <f>ROUND(ROUND(L208,2)*ROUND(G208,3),2)</f>
      </c>
      <c s="36" t="s">
        <v>61</v>
      </c>
      <c>
        <f>(M208*21)/100</f>
      </c>
      <c t="s">
        <v>28</v>
      </c>
    </row>
    <row r="209" spans="1:5" ht="12.75">
      <c r="A209" s="35" t="s">
        <v>56</v>
      </c>
      <c r="E209" s="39" t="s">
        <v>4441</v>
      </c>
    </row>
    <row r="210" spans="1:5" ht="12.75">
      <c r="A210" s="35" t="s">
        <v>57</v>
      </c>
      <c r="E210" s="40" t="s">
        <v>5</v>
      </c>
    </row>
    <row r="211" spans="1:5" ht="12.75">
      <c r="A211" t="s">
        <v>58</v>
      </c>
      <c r="E211" s="39" t="s">
        <v>5</v>
      </c>
    </row>
    <row r="212" spans="1:16" ht="12.75">
      <c r="A212" t="s">
        <v>50</v>
      </c>
      <c s="34" t="s">
        <v>417</v>
      </c>
      <c s="34" t="s">
        <v>4442</v>
      </c>
      <c s="35" t="s">
        <v>5</v>
      </c>
      <c s="6" t="s">
        <v>79</v>
      </c>
      <c s="36" t="s">
        <v>437</v>
      </c>
      <c s="37">
        <v>1</v>
      </c>
      <c s="36">
        <v>0</v>
      </c>
      <c s="36">
        <f>ROUND(G212*H212,6)</f>
      </c>
      <c r="L212" s="38">
        <v>0</v>
      </c>
      <c s="32">
        <f>ROUND(ROUND(L212,2)*ROUND(G212,3),2)</f>
      </c>
      <c s="36" t="s">
        <v>61</v>
      </c>
      <c>
        <f>(M212*21)/100</f>
      </c>
      <c t="s">
        <v>28</v>
      </c>
    </row>
    <row r="213" spans="1:5" ht="12.75">
      <c r="A213" s="35" t="s">
        <v>56</v>
      </c>
      <c r="E213" s="39" t="s">
        <v>79</v>
      </c>
    </row>
    <row r="214" spans="1:5" ht="12.75">
      <c r="A214" s="35" t="s">
        <v>57</v>
      </c>
      <c r="E214" s="40" t="s">
        <v>5</v>
      </c>
    </row>
    <row r="215" spans="1:5" ht="12.75">
      <c r="A215" t="s">
        <v>58</v>
      </c>
      <c r="E215" s="39" t="s">
        <v>5</v>
      </c>
    </row>
    <row r="216" spans="1:13" ht="12.75">
      <c r="A216" t="s">
        <v>47</v>
      </c>
      <c r="C216" s="31" t="s">
        <v>4443</v>
      </c>
      <c r="E216" s="33" t="s">
        <v>4444</v>
      </c>
      <c r="J216" s="32">
        <f>0</f>
      </c>
      <c s="32">
        <f>0</f>
      </c>
      <c s="32">
        <f>0+L217+L221+L225+L229</f>
      </c>
      <c s="32">
        <f>0+M217+M221+M225+M229</f>
      </c>
    </row>
    <row r="217" spans="1:16" ht="25.5">
      <c r="A217" t="s">
        <v>50</v>
      </c>
      <c s="34" t="s">
        <v>419</v>
      </c>
      <c s="34" t="s">
        <v>4445</v>
      </c>
      <c s="35" t="s">
        <v>5</v>
      </c>
      <c s="6" t="s">
        <v>4446</v>
      </c>
      <c s="36" t="s">
        <v>139</v>
      </c>
      <c s="37">
        <v>2</v>
      </c>
      <c s="36">
        <v>0</v>
      </c>
      <c s="36">
        <f>ROUND(G217*H217,6)</f>
      </c>
      <c r="L217" s="38">
        <v>0</v>
      </c>
      <c s="32">
        <f>ROUND(ROUND(L217,2)*ROUND(G217,3),2)</f>
      </c>
      <c s="36" t="s">
        <v>61</v>
      </c>
      <c>
        <f>(M217*21)/100</f>
      </c>
      <c t="s">
        <v>28</v>
      </c>
    </row>
    <row r="218" spans="1:5" ht="25.5">
      <c r="A218" s="35" t="s">
        <v>56</v>
      </c>
      <c r="E218" s="39" t="s">
        <v>4446</v>
      </c>
    </row>
    <row r="219" spans="1:5" ht="12.75">
      <c r="A219" s="35" t="s">
        <v>57</v>
      </c>
      <c r="E219" s="40" t="s">
        <v>5</v>
      </c>
    </row>
    <row r="220" spans="1:5" ht="12.75">
      <c r="A220" t="s">
        <v>58</v>
      </c>
      <c r="E220" s="39" t="s">
        <v>5</v>
      </c>
    </row>
    <row r="221" spans="1:16" ht="12.75">
      <c r="A221" t="s">
        <v>50</v>
      </c>
      <c s="34" t="s">
        <v>421</v>
      </c>
      <c s="34" t="s">
        <v>4447</v>
      </c>
      <c s="35" t="s">
        <v>5</v>
      </c>
      <c s="6" t="s">
        <v>4448</v>
      </c>
      <c s="36" t="s">
        <v>71</v>
      </c>
      <c s="37">
        <v>8</v>
      </c>
      <c s="36">
        <v>0</v>
      </c>
      <c s="36">
        <f>ROUND(G221*H221,6)</f>
      </c>
      <c r="L221" s="38">
        <v>0</v>
      </c>
      <c s="32">
        <f>ROUND(ROUND(L221,2)*ROUND(G221,3),2)</f>
      </c>
      <c s="36" t="s">
        <v>61</v>
      </c>
      <c>
        <f>(M221*21)/100</f>
      </c>
      <c t="s">
        <v>28</v>
      </c>
    </row>
    <row r="222" spans="1:5" ht="12.75">
      <c r="A222" s="35" t="s">
        <v>56</v>
      </c>
      <c r="E222" s="39" t="s">
        <v>4448</v>
      </c>
    </row>
    <row r="223" spans="1:5" ht="12.75">
      <c r="A223" s="35" t="s">
        <v>57</v>
      </c>
      <c r="E223" s="40" t="s">
        <v>5</v>
      </c>
    </row>
    <row r="224" spans="1:5" ht="12.75">
      <c r="A224" t="s">
        <v>58</v>
      </c>
      <c r="E224" s="39" t="s">
        <v>5</v>
      </c>
    </row>
    <row r="225" spans="1:16" ht="12.75">
      <c r="A225" t="s">
        <v>50</v>
      </c>
      <c s="34" t="s">
        <v>423</v>
      </c>
      <c s="34" t="s">
        <v>4449</v>
      </c>
      <c s="35" t="s">
        <v>5</v>
      </c>
      <c s="6" t="s">
        <v>4450</v>
      </c>
      <c s="36" t="s">
        <v>71</v>
      </c>
      <c s="37">
        <v>36</v>
      </c>
      <c s="36">
        <v>0</v>
      </c>
      <c s="36">
        <f>ROUND(G225*H225,6)</f>
      </c>
      <c r="L225" s="38">
        <v>0</v>
      </c>
      <c s="32">
        <f>ROUND(ROUND(L225,2)*ROUND(G225,3),2)</f>
      </c>
      <c s="36" t="s">
        <v>61</v>
      </c>
      <c>
        <f>(M225*21)/100</f>
      </c>
      <c t="s">
        <v>28</v>
      </c>
    </row>
    <row r="226" spans="1:5" ht="12.75">
      <c r="A226" s="35" t="s">
        <v>56</v>
      </c>
      <c r="E226" s="39" t="s">
        <v>4450</v>
      </c>
    </row>
    <row r="227" spans="1:5" ht="12.75">
      <c r="A227" s="35" t="s">
        <v>57</v>
      </c>
      <c r="E227" s="40" t="s">
        <v>5</v>
      </c>
    </row>
    <row r="228" spans="1:5" ht="12.75">
      <c r="A228" t="s">
        <v>58</v>
      </c>
      <c r="E228" s="39" t="s">
        <v>5</v>
      </c>
    </row>
    <row r="229" spans="1:16" ht="12.75">
      <c r="A229" t="s">
        <v>50</v>
      </c>
      <c s="34" t="s">
        <v>425</v>
      </c>
      <c s="34" t="s">
        <v>4451</v>
      </c>
      <c s="35" t="s">
        <v>5</v>
      </c>
      <c s="6" t="s">
        <v>4452</v>
      </c>
      <c s="36" t="s">
        <v>71</v>
      </c>
      <c s="37">
        <v>82</v>
      </c>
      <c s="36">
        <v>0</v>
      </c>
      <c s="36">
        <f>ROUND(G229*H229,6)</f>
      </c>
      <c r="L229" s="38">
        <v>0</v>
      </c>
      <c s="32">
        <f>ROUND(ROUND(L229,2)*ROUND(G229,3),2)</f>
      </c>
      <c s="36" t="s">
        <v>61</v>
      </c>
      <c>
        <f>(M229*21)/100</f>
      </c>
      <c t="s">
        <v>28</v>
      </c>
    </row>
    <row r="230" spans="1:5" ht="12.75">
      <c r="A230" s="35" t="s">
        <v>56</v>
      </c>
      <c r="E230" s="39" t="s">
        <v>4452</v>
      </c>
    </row>
    <row r="231" spans="1:5" ht="12.75">
      <c r="A231" s="35" t="s">
        <v>57</v>
      </c>
      <c r="E231" s="40" t="s">
        <v>5</v>
      </c>
    </row>
    <row r="232" spans="1:5" ht="12.75">
      <c r="A232" t="s">
        <v>58</v>
      </c>
      <c r="E232" s="39" t="s">
        <v>5</v>
      </c>
    </row>
    <row r="233" spans="1:13" ht="12.75">
      <c r="A233" t="s">
        <v>47</v>
      </c>
      <c r="C233" s="31" t="s">
        <v>4453</v>
      </c>
      <c r="E233" s="33" t="s">
        <v>4454</v>
      </c>
      <c r="J233" s="32">
        <f>0</f>
      </c>
      <c s="32">
        <f>0</f>
      </c>
      <c s="32">
        <f>0+L234+L238+L242+L246+L250+L254+L258+L262</f>
      </c>
      <c s="32">
        <f>0+M234+M238+M242+M246+M250+M254+M258+M262</f>
      </c>
    </row>
    <row r="234" spans="1:16" ht="12.75">
      <c r="A234" t="s">
        <v>50</v>
      </c>
      <c s="34" t="s">
        <v>428</v>
      </c>
      <c s="34" t="s">
        <v>4455</v>
      </c>
      <c s="35" t="s">
        <v>5</v>
      </c>
      <c s="6" t="s">
        <v>4456</v>
      </c>
      <c s="36" t="s">
        <v>48</v>
      </c>
      <c s="37">
        <v>30</v>
      </c>
      <c s="36">
        <v>0</v>
      </c>
      <c s="36">
        <f>ROUND(G234*H234,6)</f>
      </c>
      <c r="L234" s="38">
        <v>0</v>
      </c>
      <c s="32">
        <f>ROUND(ROUND(L234,2)*ROUND(G234,3),2)</f>
      </c>
      <c s="36" t="s">
        <v>61</v>
      </c>
      <c>
        <f>(M234*21)/100</f>
      </c>
      <c t="s">
        <v>28</v>
      </c>
    </row>
    <row r="235" spans="1:5" ht="12.75">
      <c r="A235" s="35" t="s">
        <v>56</v>
      </c>
      <c r="E235" s="39" t="s">
        <v>4456</v>
      </c>
    </row>
    <row r="236" spans="1:5" ht="12.75">
      <c r="A236" s="35" t="s">
        <v>57</v>
      </c>
      <c r="E236" s="40" t="s">
        <v>5</v>
      </c>
    </row>
    <row r="237" spans="1:5" ht="12.75">
      <c r="A237" t="s">
        <v>58</v>
      </c>
      <c r="E237" s="39" t="s">
        <v>5</v>
      </c>
    </row>
    <row r="238" spans="1:16" ht="12.75">
      <c r="A238" t="s">
        <v>50</v>
      </c>
      <c s="34" t="s">
        <v>431</v>
      </c>
      <c s="34" t="s">
        <v>4457</v>
      </c>
      <c s="35" t="s">
        <v>5</v>
      </c>
      <c s="6" t="s">
        <v>4458</v>
      </c>
      <c s="36" t="s">
        <v>48</v>
      </c>
      <c s="37">
        <v>30</v>
      </c>
      <c s="36">
        <v>0</v>
      </c>
      <c s="36">
        <f>ROUND(G238*H238,6)</f>
      </c>
      <c r="L238" s="38">
        <v>0</v>
      </c>
      <c s="32">
        <f>ROUND(ROUND(L238,2)*ROUND(G238,3),2)</f>
      </c>
      <c s="36" t="s">
        <v>61</v>
      </c>
      <c>
        <f>(M238*21)/100</f>
      </c>
      <c t="s">
        <v>28</v>
      </c>
    </row>
    <row r="239" spans="1:5" ht="12.75">
      <c r="A239" s="35" t="s">
        <v>56</v>
      </c>
      <c r="E239" s="39" t="s">
        <v>4458</v>
      </c>
    </row>
    <row r="240" spans="1:5" ht="12.75">
      <c r="A240" s="35" t="s">
        <v>57</v>
      </c>
      <c r="E240" s="40" t="s">
        <v>5</v>
      </c>
    </row>
    <row r="241" spans="1:5" ht="12.75">
      <c r="A241" t="s">
        <v>58</v>
      </c>
      <c r="E241" s="39" t="s">
        <v>5</v>
      </c>
    </row>
    <row r="242" spans="1:16" ht="25.5">
      <c r="A242" t="s">
        <v>50</v>
      </c>
      <c s="34" t="s">
        <v>435</v>
      </c>
      <c s="34" t="s">
        <v>297</v>
      </c>
      <c s="35" t="s">
        <v>5</v>
      </c>
      <c s="6" t="s">
        <v>189</v>
      </c>
      <c s="36" t="s">
        <v>139</v>
      </c>
      <c s="37">
        <v>5</v>
      </c>
      <c s="36">
        <v>0.0002</v>
      </c>
      <c s="36">
        <f>ROUND(G242*H242,6)</f>
      </c>
      <c r="L242" s="38">
        <v>0</v>
      </c>
      <c s="32">
        <f>ROUND(ROUND(L242,2)*ROUND(G242,3),2)</f>
      </c>
      <c s="36" t="s">
        <v>447</v>
      </c>
      <c>
        <f>(M242*21)/100</f>
      </c>
      <c t="s">
        <v>28</v>
      </c>
    </row>
    <row r="243" spans="1:5" ht="25.5">
      <c r="A243" s="35" t="s">
        <v>56</v>
      </c>
      <c r="E243" s="39" t="s">
        <v>189</v>
      </c>
    </row>
    <row r="244" spans="1:5" ht="12.75">
      <c r="A244" s="35" t="s">
        <v>57</v>
      </c>
      <c r="E244" s="40" t="s">
        <v>5</v>
      </c>
    </row>
    <row r="245" spans="1:5" ht="12.75">
      <c r="A245" t="s">
        <v>58</v>
      </c>
      <c r="E245" s="39" t="s">
        <v>5</v>
      </c>
    </row>
    <row r="246" spans="1:16" ht="12.75">
      <c r="A246" t="s">
        <v>50</v>
      </c>
      <c s="34" t="s">
        <v>611</v>
      </c>
      <c s="34" t="s">
        <v>4459</v>
      </c>
      <c s="35" t="s">
        <v>5</v>
      </c>
      <c s="6" t="s">
        <v>191</v>
      </c>
      <c s="36" t="s">
        <v>139</v>
      </c>
      <c s="37">
        <v>5</v>
      </c>
      <c s="36">
        <v>0</v>
      </c>
      <c s="36">
        <f>ROUND(G246*H246,6)</f>
      </c>
      <c r="L246" s="38">
        <v>0</v>
      </c>
      <c s="32">
        <f>ROUND(ROUND(L246,2)*ROUND(G246,3),2)</f>
      </c>
      <c s="36" t="s">
        <v>61</v>
      </c>
      <c>
        <f>(M246*21)/100</f>
      </c>
      <c t="s">
        <v>28</v>
      </c>
    </row>
    <row r="247" spans="1:5" ht="12.75">
      <c r="A247" s="35" t="s">
        <v>56</v>
      </c>
      <c r="E247" s="39" t="s">
        <v>192</v>
      </c>
    </row>
    <row r="248" spans="1:5" ht="12.75">
      <c r="A248" s="35" t="s">
        <v>57</v>
      </c>
      <c r="E248" s="40" t="s">
        <v>5</v>
      </c>
    </row>
    <row r="249" spans="1:5" ht="12.75">
      <c r="A249" t="s">
        <v>58</v>
      </c>
      <c r="E249" s="39" t="s">
        <v>5</v>
      </c>
    </row>
    <row r="250" spans="1:16" ht="12.75">
      <c r="A250" t="s">
        <v>50</v>
      </c>
      <c s="34" t="s">
        <v>615</v>
      </c>
      <c s="34" t="s">
        <v>4460</v>
      </c>
      <c s="35" t="s">
        <v>5</v>
      </c>
      <c s="6" t="s">
        <v>4461</v>
      </c>
      <c s="36" t="s">
        <v>48</v>
      </c>
      <c s="37">
        <v>30</v>
      </c>
      <c s="36">
        <v>0</v>
      </c>
      <c s="36">
        <f>ROUND(G250*H250,6)</f>
      </c>
      <c r="L250" s="38">
        <v>0</v>
      </c>
      <c s="32">
        <f>ROUND(ROUND(L250,2)*ROUND(G250,3),2)</f>
      </c>
      <c s="36" t="s">
        <v>61</v>
      </c>
      <c>
        <f>(M250*21)/100</f>
      </c>
      <c t="s">
        <v>28</v>
      </c>
    </row>
    <row r="251" spans="1:5" ht="12.75">
      <c r="A251" s="35" t="s">
        <v>56</v>
      </c>
      <c r="E251" s="39" t="s">
        <v>4461</v>
      </c>
    </row>
    <row r="252" spans="1:5" ht="12.75">
      <c r="A252" s="35" t="s">
        <v>57</v>
      </c>
      <c r="E252" s="40" t="s">
        <v>5</v>
      </c>
    </row>
    <row r="253" spans="1:5" ht="12.75">
      <c r="A253" t="s">
        <v>58</v>
      </c>
      <c r="E253" s="39" t="s">
        <v>5</v>
      </c>
    </row>
    <row r="254" spans="1:16" ht="12.75">
      <c r="A254" t="s">
        <v>50</v>
      </c>
      <c s="34" t="s">
        <v>618</v>
      </c>
      <c s="34" t="s">
        <v>4462</v>
      </c>
      <c s="35" t="s">
        <v>5</v>
      </c>
      <c s="6" t="s">
        <v>301</v>
      </c>
      <c s="36" t="s">
        <v>48</v>
      </c>
      <c s="37">
        <v>30</v>
      </c>
      <c s="36">
        <v>0</v>
      </c>
      <c s="36">
        <f>ROUND(G254*H254,6)</f>
      </c>
      <c r="L254" s="38">
        <v>0</v>
      </c>
      <c s="32">
        <f>ROUND(ROUND(L254,2)*ROUND(G254,3),2)</f>
      </c>
      <c s="36" t="s">
        <v>61</v>
      </c>
      <c>
        <f>(M254*21)/100</f>
      </c>
      <c t="s">
        <v>28</v>
      </c>
    </row>
    <row r="255" spans="1:5" ht="12.75">
      <c r="A255" s="35" t="s">
        <v>56</v>
      </c>
      <c r="E255" s="39" t="s">
        <v>301</v>
      </c>
    </row>
    <row r="256" spans="1:5" ht="12.75">
      <c r="A256" s="35" t="s">
        <v>57</v>
      </c>
      <c r="E256" s="40" t="s">
        <v>5</v>
      </c>
    </row>
    <row r="257" spans="1:5" ht="12.75">
      <c r="A257" t="s">
        <v>58</v>
      </c>
      <c r="E257" s="39" t="s">
        <v>5</v>
      </c>
    </row>
    <row r="258" spans="1:16" ht="25.5">
      <c r="A258" t="s">
        <v>50</v>
      </c>
      <c s="34" t="s">
        <v>622</v>
      </c>
      <c s="34" t="s">
        <v>4463</v>
      </c>
      <c s="35" t="s">
        <v>5</v>
      </c>
      <c s="6" t="s">
        <v>4464</v>
      </c>
      <c s="36" t="s">
        <v>71</v>
      </c>
      <c s="37">
        <v>32</v>
      </c>
      <c s="36">
        <v>0</v>
      </c>
      <c s="36">
        <f>ROUND(G258*H258,6)</f>
      </c>
      <c r="L258" s="38">
        <v>0</v>
      </c>
      <c s="32">
        <f>ROUND(ROUND(L258,2)*ROUND(G258,3),2)</f>
      </c>
      <c s="36" t="s">
        <v>61</v>
      </c>
      <c>
        <f>(M258*21)/100</f>
      </c>
      <c t="s">
        <v>28</v>
      </c>
    </row>
    <row r="259" spans="1:5" ht="25.5">
      <c r="A259" s="35" t="s">
        <v>56</v>
      </c>
      <c r="E259" s="39" t="s">
        <v>4464</v>
      </c>
    </row>
    <row r="260" spans="1:5" ht="12.75">
      <c r="A260" s="35" t="s">
        <v>57</v>
      </c>
      <c r="E260" s="40" t="s">
        <v>5</v>
      </c>
    </row>
    <row r="261" spans="1:5" ht="12.75">
      <c r="A261" t="s">
        <v>58</v>
      </c>
      <c r="E261" s="39" t="s">
        <v>5</v>
      </c>
    </row>
    <row r="262" spans="1:16" ht="12.75">
      <c r="A262" t="s">
        <v>50</v>
      </c>
      <c s="34" t="s">
        <v>626</v>
      </c>
      <c s="34" t="s">
        <v>4465</v>
      </c>
      <c s="35" t="s">
        <v>5</v>
      </c>
      <c s="6" t="s">
        <v>79</v>
      </c>
      <c s="36" t="s">
        <v>437</v>
      </c>
      <c s="37">
        <v>1</v>
      </c>
      <c s="36">
        <v>0</v>
      </c>
      <c s="36">
        <f>ROUND(G262*H262,6)</f>
      </c>
      <c r="L262" s="38">
        <v>0</v>
      </c>
      <c s="32">
        <f>ROUND(ROUND(L262,2)*ROUND(G262,3),2)</f>
      </c>
      <c s="36" t="s">
        <v>61</v>
      </c>
      <c>
        <f>(M262*21)/100</f>
      </c>
      <c t="s">
        <v>28</v>
      </c>
    </row>
    <row r="263" spans="1:5" ht="12.75">
      <c r="A263" s="35" t="s">
        <v>56</v>
      </c>
      <c r="E263" s="39" t="s">
        <v>79</v>
      </c>
    </row>
    <row r="264" spans="1:5" ht="12.75">
      <c r="A264" s="35" t="s">
        <v>57</v>
      </c>
      <c r="E264" s="40" t="s">
        <v>5</v>
      </c>
    </row>
    <row r="265" spans="1:5" ht="12.75">
      <c r="A265" t="s">
        <v>58</v>
      </c>
      <c r="E265" s="39" t="s">
        <v>5</v>
      </c>
    </row>
    <row r="266" spans="1:13" ht="12.75">
      <c r="A266" t="s">
        <v>47</v>
      </c>
      <c r="C266" s="31" t="s">
        <v>4466</v>
      </c>
      <c r="E266" s="33" t="s">
        <v>4467</v>
      </c>
      <c r="J266" s="32">
        <f>0</f>
      </c>
      <c s="32">
        <f>0</f>
      </c>
      <c s="32">
        <f>0+L267+L271+L275</f>
      </c>
      <c s="32">
        <f>0+M267+M271+M275</f>
      </c>
    </row>
    <row r="267" spans="1:16" ht="12.75">
      <c r="A267" t="s">
        <v>50</v>
      </c>
      <c s="34" t="s">
        <v>635</v>
      </c>
      <c s="34" t="s">
        <v>4468</v>
      </c>
      <c s="35" t="s">
        <v>5</v>
      </c>
      <c s="6" t="s">
        <v>4469</v>
      </c>
      <c s="36" t="s">
        <v>139</v>
      </c>
      <c s="37">
        <v>1</v>
      </c>
      <c s="36">
        <v>0</v>
      </c>
      <c s="36">
        <f>ROUND(G267*H267,6)</f>
      </c>
      <c r="L267" s="38">
        <v>0</v>
      </c>
      <c s="32">
        <f>ROUND(ROUND(L267,2)*ROUND(G267,3),2)</f>
      </c>
      <c s="36" t="s">
        <v>61</v>
      </c>
      <c>
        <f>(M267*21)/100</f>
      </c>
      <c t="s">
        <v>28</v>
      </c>
    </row>
    <row r="268" spans="1:5" ht="12.75">
      <c r="A268" s="35" t="s">
        <v>56</v>
      </c>
      <c r="E268" s="39" t="s">
        <v>4469</v>
      </c>
    </row>
    <row r="269" spans="1:5" ht="12.75">
      <c r="A269" s="35" t="s">
        <v>57</v>
      </c>
      <c r="E269" s="40" t="s">
        <v>5</v>
      </c>
    </row>
    <row r="270" spans="1:5" ht="12.75">
      <c r="A270" t="s">
        <v>58</v>
      </c>
      <c r="E270" s="39" t="s">
        <v>5</v>
      </c>
    </row>
    <row r="271" spans="1:16" ht="12.75">
      <c r="A271" t="s">
        <v>50</v>
      </c>
      <c s="34" t="s">
        <v>638</v>
      </c>
      <c s="34" t="s">
        <v>4470</v>
      </c>
      <c s="35" t="s">
        <v>5</v>
      </c>
      <c s="6" t="s">
        <v>4469</v>
      </c>
      <c s="36" t="s">
        <v>139</v>
      </c>
      <c s="37">
        <v>1</v>
      </c>
      <c s="36">
        <v>0</v>
      </c>
      <c s="36">
        <f>ROUND(G271*H271,6)</f>
      </c>
      <c r="L271" s="38">
        <v>0</v>
      </c>
      <c s="32">
        <f>ROUND(ROUND(L271,2)*ROUND(G271,3),2)</f>
      </c>
      <c s="36" t="s">
        <v>61</v>
      </c>
      <c>
        <f>(M271*21)/100</f>
      </c>
      <c t="s">
        <v>28</v>
      </c>
    </row>
    <row r="272" spans="1:5" ht="12.75">
      <c r="A272" s="35" t="s">
        <v>56</v>
      </c>
      <c r="E272" s="39" t="s">
        <v>4469</v>
      </c>
    </row>
    <row r="273" spans="1:5" ht="12.75">
      <c r="A273" s="35" t="s">
        <v>57</v>
      </c>
      <c r="E273" s="40" t="s">
        <v>5</v>
      </c>
    </row>
    <row r="274" spans="1:5" ht="12.75">
      <c r="A274" t="s">
        <v>58</v>
      </c>
      <c r="E274" s="39" t="s">
        <v>5</v>
      </c>
    </row>
    <row r="275" spans="1:16" ht="12.75">
      <c r="A275" t="s">
        <v>50</v>
      </c>
      <c s="34" t="s">
        <v>642</v>
      </c>
      <c s="34" t="s">
        <v>4471</v>
      </c>
      <c s="35" t="s">
        <v>5</v>
      </c>
      <c s="6" t="s">
        <v>79</v>
      </c>
      <c s="36" t="s">
        <v>437</v>
      </c>
      <c s="37">
        <v>1</v>
      </c>
      <c s="36">
        <v>0</v>
      </c>
      <c s="36">
        <f>ROUND(G275*H275,6)</f>
      </c>
      <c r="L275" s="38">
        <v>0</v>
      </c>
      <c s="32">
        <f>ROUND(ROUND(L275,2)*ROUND(G275,3),2)</f>
      </c>
      <c s="36" t="s">
        <v>61</v>
      </c>
      <c>
        <f>(M275*21)/100</f>
      </c>
      <c t="s">
        <v>28</v>
      </c>
    </row>
    <row r="276" spans="1:5" ht="12.75">
      <c r="A276" s="35" t="s">
        <v>56</v>
      </c>
      <c r="E276" s="39" t="s">
        <v>79</v>
      </c>
    </row>
    <row r="277" spans="1:5" ht="12.75">
      <c r="A277" s="35" t="s">
        <v>57</v>
      </c>
      <c r="E277" s="40" t="s">
        <v>5</v>
      </c>
    </row>
    <row r="278" spans="1:5" ht="12.75">
      <c r="A278" t="s">
        <v>58</v>
      </c>
      <c r="E278" s="39" t="s">
        <v>5</v>
      </c>
    </row>
    <row r="279" spans="1:13" ht="12.75">
      <c r="A279" t="s">
        <v>47</v>
      </c>
      <c r="C279" s="31" t="s">
        <v>4472</v>
      </c>
      <c r="E279" s="33" t="s">
        <v>4473</v>
      </c>
      <c r="J279" s="32">
        <f>0</f>
      </c>
      <c s="32">
        <f>0</f>
      </c>
      <c s="32">
        <f>0+L280+L284+L288+L292+L296+L300+L304</f>
      </c>
      <c s="32">
        <f>0+M280+M284+M288+M292+M296+M300+M304</f>
      </c>
    </row>
    <row r="280" spans="1:16" ht="38.25">
      <c r="A280" t="s">
        <v>50</v>
      </c>
      <c s="34" t="s">
        <v>646</v>
      </c>
      <c s="34" t="s">
        <v>4474</v>
      </c>
      <c s="35" t="s">
        <v>5</v>
      </c>
      <c s="6" t="s">
        <v>4475</v>
      </c>
      <c s="36" t="s">
        <v>139</v>
      </c>
      <c s="37">
        <v>1</v>
      </c>
      <c s="36">
        <v>0</v>
      </c>
      <c s="36">
        <f>ROUND(G280*H280,6)</f>
      </c>
      <c r="L280" s="38">
        <v>0</v>
      </c>
      <c s="32">
        <f>ROUND(ROUND(L280,2)*ROUND(G280,3),2)</f>
      </c>
      <c s="36" t="s">
        <v>61</v>
      </c>
      <c>
        <f>(M280*21)/100</f>
      </c>
      <c t="s">
        <v>28</v>
      </c>
    </row>
    <row r="281" spans="1:5" ht="51">
      <c r="A281" s="35" t="s">
        <v>56</v>
      </c>
      <c r="E281" s="39" t="s">
        <v>4476</v>
      </c>
    </row>
    <row r="282" spans="1:5" ht="12.75">
      <c r="A282" s="35" t="s">
        <v>57</v>
      </c>
      <c r="E282" s="40" t="s">
        <v>5</v>
      </c>
    </row>
    <row r="283" spans="1:5" ht="12.75">
      <c r="A283" t="s">
        <v>58</v>
      </c>
      <c r="E283" s="39" t="s">
        <v>5</v>
      </c>
    </row>
    <row r="284" spans="1:16" ht="12.75">
      <c r="A284" t="s">
        <v>50</v>
      </c>
      <c s="34" t="s">
        <v>650</v>
      </c>
      <c s="34" t="s">
        <v>4477</v>
      </c>
      <c s="35" t="s">
        <v>5</v>
      </c>
      <c s="6" t="s">
        <v>4478</v>
      </c>
      <c s="36" t="s">
        <v>139</v>
      </c>
      <c s="37">
        <v>1</v>
      </c>
      <c s="36">
        <v>0</v>
      </c>
      <c s="36">
        <f>ROUND(G284*H284,6)</f>
      </c>
      <c r="L284" s="38">
        <v>0</v>
      </c>
      <c s="32">
        <f>ROUND(ROUND(L284,2)*ROUND(G284,3),2)</f>
      </c>
      <c s="36" t="s">
        <v>61</v>
      </c>
      <c>
        <f>(M284*21)/100</f>
      </c>
      <c t="s">
        <v>28</v>
      </c>
    </row>
    <row r="285" spans="1:5" ht="12.75">
      <c r="A285" s="35" t="s">
        <v>56</v>
      </c>
      <c r="E285" s="39" t="s">
        <v>4478</v>
      </c>
    </row>
    <row r="286" spans="1:5" ht="12.75">
      <c r="A286" s="35" t="s">
        <v>57</v>
      </c>
      <c r="E286" s="40" t="s">
        <v>5</v>
      </c>
    </row>
    <row r="287" spans="1:5" ht="12.75">
      <c r="A287" t="s">
        <v>58</v>
      </c>
      <c r="E287" s="39" t="s">
        <v>5</v>
      </c>
    </row>
    <row r="288" spans="1:16" ht="12.75">
      <c r="A288" t="s">
        <v>50</v>
      </c>
      <c s="34" t="s">
        <v>654</v>
      </c>
      <c s="34" t="s">
        <v>4479</v>
      </c>
      <c s="35" t="s">
        <v>5</v>
      </c>
      <c s="6" t="s">
        <v>249</v>
      </c>
      <c s="36" t="s">
        <v>71</v>
      </c>
      <c s="37">
        <v>4</v>
      </c>
      <c s="36">
        <v>0</v>
      </c>
      <c s="36">
        <f>ROUND(G288*H288,6)</f>
      </c>
      <c r="L288" s="38">
        <v>0</v>
      </c>
      <c s="32">
        <f>ROUND(ROUND(L288,2)*ROUND(G288,3),2)</f>
      </c>
      <c s="36" t="s">
        <v>61</v>
      </c>
      <c>
        <f>(M288*21)/100</f>
      </c>
      <c t="s">
        <v>28</v>
      </c>
    </row>
    <row r="289" spans="1:5" ht="12.75">
      <c r="A289" s="35" t="s">
        <v>56</v>
      </c>
      <c r="E289" s="39" t="s">
        <v>249</v>
      </c>
    </row>
    <row r="290" spans="1:5" ht="12.75">
      <c r="A290" s="35" t="s">
        <v>57</v>
      </c>
      <c r="E290" s="40" t="s">
        <v>5</v>
      </c>
    </row>
    <row r="291" spans="1:5" ht="12.75">
      <c r="A291" t="s">
        <v>58</v>
      </c>
      <c r="E291" s="39" t="s">
        <v>5</v>
      </c>
    </row>
    <row r="292" spans="1:16" ht="12.75">
      <c r="A292" t="s">
        <v>50</v>
      </c>
      <c s="34" t="s">
        <v>659</v>
      </c>
      <c s="34" t="s">
        <v>4480</v>
      </c>
      <c s="35" t="s">
        <v>5</v>
      </c>
      <c s="6" t="s">
        <v>4481</v>
      </c>
      <c s="36" t="s">
        <v>48</v>
      </c>
      <c s="37">
        <v>10</v>
      </c>
      <c s="36">
        <v>0</v>
      </c>
      <c s="36">
        <f>ROUND(G292*H292,6)</f>
      </c>
      <c r="L292" s="38">
        <v>0</v>
      </c>
      <c s="32">
        <f>ROUND(ROUND(L292,2)*ROUND(G292,3),2)</f>
      </c>
      <c s="36" t="s">
        <v>61</v>
      </c>
      <c>
        <f>(M292*21)/100</f>
      </c>
      <c t="s">
        <v>28</v>
      </c>
    </row>
    <row r="293" spans="1:5" ht="12.75">
      <c r="A293" s="35" t="s">
        <v>56</v>
      </c>
      <c r="E293" s="39" t="s">
        <v>4481</v>
      </c>
    </row>
    <row r="294" spans="1:5" ht="12.75">
      <c r="A294" s="35" t="s">
        <v>57</v>
      </c>
      <c r="E294" s="40" t="s">
        <v>5</v>
      </c>
    </row>
    <row r="295" spans="1:5" ht="12.75">
      <c r="A295" t="s">
        <v>58</v>
      </c>
      <c r="E295" s="39" t="s">
        <v>5</v>
      </c>
    </row>
    <row r="296" spans="1:16" ht="12.75">
      <c r="A296" t="s">
        <v>50</v>
      </c>
      <c s="34" t="s">
        <v>664</v>
      </c>
      <c s="34" t="s">
        <v>4482</v>
      </c>
      <c s="35" t="s">
        <v>5</v>
      </c>
      <c s="6" t="s">
        <v>4483</v>
      </c>
      <c s="36" t="s">
        <v>48</v>
      </c>
      <c s="37">
        <v>8</v>
      </c>
      <c s="36">
        <v>0</v>
      </c>
      <c s="36">
        <f>ROUND(G296*H296,6)</f>
      </c>
      <c r="L296" s="38">
        <v>0</v>
      </c>
      <c s="32">
        <f>ROUND(ROUND(L296,2)*ROUND(G296,3),2)</f>
      </c>
      <c s="36" t="s">
        <v>61</v>
      </c>
      <c>
        <f>(M296*21)/100</f>
      </c>
      <c t="s">
        <v>28</v>
      </c>
    </row>
    <row r="297" spans="1:5" ht="12.75">
      <c r="A297" s="35" t="s">
        <v>56</v>
      </c>
      <c r="E297" s="39" t="s">
        <v>4483</v>
      </c>
    </row>
    <row r="298" spans="1:5" ht="12.75">
      <c r="A298" s="35" t="s">
        <v>57</v>
      </c>
      <c r="E298" s="40" t="s">
        <v>5</v>
      </c>
    </row>
    <row r="299" spans="1:5" ht="12.75">
      <c r="A299" t="s">
        <v>58</v>
      </c>
      <c r="E299" s="39" t="s">
        <v>5</v>
      </c>
    </row>
    <row r="300" spans="1:16" ht="12.75">
      <c r="A300" t="s">
        <v>50</v>
      </c>
      <c s="34" t="s">
        <v>668</v>
      </c>
      <c s="34" t="s">
        <v>4484</v>
      </c>
      <c s="35" t="s">
        <v>5</v>
      </c>
      <c s="6" t="s">
        <v>4485</v>
      </c>
      <c s="36" t="s">
        <v>139</v>
      </c>
      <c s="37">
        <v>1</v>
      </c>
      <c s="36">
        <v>0</v>
      </c>
      <c s="36">
        <f>ROUND(G300*H300,6)</f>
      </c>
      <c r="L300" s="38">
        <v>0</v>
      </c>
      <c s="32">
        <f>ROUND(ROUND(L300,2)*ROUND(G300,3),2)</f>
      </c>
      <c s="36" t="s">
        <v>61</v>
      </c>
      <c>
        <f>(M300*21)/100</f>
      </c>
      <c t="s">
        <v>28</v>
      </c>
    </row>
    <row r="301" spans="1:5" ht="12.75">
      <c r="A301" s="35" t="s">
        <v>56</v>
      </c>
      <c r="E301" s="39" t="s">
        <v>4485</v>
      </c>
    </row>
    <row r="302" spans="1:5" ht="12.75">
      <c r="A302" s="35" t="s">
        <v>57</v>
      </c>
      <c r="E302" s="40" t="s">
        <v>5</v>
      </c>
    </row>
    <row r="303" spans="1:5" ht="12.75">
      <c r="A303" t="s">
        <v>58</v>
      </c>
      <c r="E303" s="39" t="s">
        <v>5</v>
      </c>
    </row>
    <row r="304" spans="1:16" ht="12.75">
      <c r="A304" t="s">
        <v>50</v>
      </c>
      <c s="34" t="s">
        <v>672</v>
      </c>
      <c s="34" t="s">
        <v>4486</v>
      </c>
      <c s="35" t="s">
        <v>5</v>
      </c>
      <c s="6" t="s">
        <v>79</v>
      </c>
      <c s="36" t="s">
        <v>437</v>
      </c>
      <c s="37">
        <v>1</v>
      </c>
      <c s="36">
        <v>0</v>
      </c>
      <c s="36">
        <f>ROUND(G304*H304,6)</f>
      </c>
      <c r="L304" s="38">
        <v>0</v>
      </c>
      <c s="32">
        <f>ROUND(ROUND(L304,2)*ROUND(G304,3),2)</f>
      </c>
      <c s="36" t="s">
        <v>61</v>
      </c>
      <c>
        <f>(M304*21)/100</f>
      </c>
      <c t="s">
        <v>28</v>
      </c>
    </row>
    <row r="305" spans="1:5" ht="12.75">
      <c r="A305" s="35" t="s">
        <v>56</v>
      </c>
      <c r="E305" s="39" t="s">
        <v>79</v>
      </c>
    </row>
    <row r="306" spans="1:5" ht="12.75">
      <c r="A306" s="35" t="s">
        <v>57</v>
      </c>
      <c r="E306" s="40" t="s">
        <v>5</v>
      </c>
    </row>
    <row r="307" spans="1:5" ht="12.75">
      <c r="A307" t="s">
        <v>58</v>
      </c>
      <c r="E3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COUNTIFS(L8:L401,"=0",A8:A401,"P")+COUNTIFS(L8:L401,"",A8:A401,"P")+SUM(Q8:Q401)</f>
      </c>
    </row>
    <row r="8" spans="1:13" ht="12.75">
      <c r="A8" t="s">
        <v>45</v>
      </c>
      <c r="C8" s="28" t="s">
        <v>4489</v>
      </c>
      <c r="E8" s="30" t="s">
        <v>4488</v>
      </c>
      <c r="J8" s="29">
        <f>0+J9+J22+J63+J96+J125+J190+J207+J220+J237+J290+J351+J388</f>
      </c>
      <c s="29">
        <f>0+K9+K22+K63+K96+K125+K190+K207+K220+K237+K290+K351+K388</f>
      </c>
      <c s="29">
        <f>0+L9+L22+L63+L96+L125+L190+L207+L220+L237+L290+L351+L388</f>
      </c>
      <c s="29">
        <f>0+M9+M22+M63+M96+M125+M190+M207+M220+M237+M290+M351+M388</f>
      </c>
    </row>
    <row r="9" spans="1:13" ht="12.75">
      <c r="A9" t="s">
        <v>47</v>
      </c>
      <c r="C9" s="31" t="s">
        <v>4490</v>
      </c>
      <c r="E9" s="33" t="s">
        <v>4491</v>
      </c>
      <c r="J9" s="32">
        <f>0</f>
      </c>
      <c s="32">
        <f>0</f>
      </c>
      <c s="32">
        <f>0+L10+L14+L18</f>
      </c>
      <c s="32">
        <f>0+M10+M14+M18</f>
      </c>
    </row>
    <row r="10" spans="1:16" ht="12.75">
      <c r="A10" t="s">
        <v>50</v>
      </c>
      <c s="34" t="s">
        <v>695</v>
      </c>
      <c s="34" t="s">
        <v>4492</v>
      </c>
      <c s="35" t="s">
        <v>5</v>
      </c>
      <c s="6" t="s">
        <v>4493</v>
      </c>
      <c s="36" t="s">
        <v>71</v>
      </c>
      <c s="37">
        <v>8</v>
      </c>
      <c s="36">
        <v>0</v>
      </c>
      <c s="36">
        <f>ROUND(G10*H10,6)</f>
      </c>
      <c r="L10" s="38">
        <v>0</v>
      </c>
      <c s="32">
        <f>ROUND(ROUND(L10,2)*ROUND(G10,3),2)</f>
      </c>
      <c s="36" t="s">
        <v>61</v>
      </c>
      <c>
        <f>(M10*21)/100</f>
      </c>
      <c t="s">
        <v>28</v>
      </c>
    </row>
    <row r="11" spans="1:5" ht="12.75">
      <c r="A11" s="35" t="s">
        <v>56</v>
      </c>
      <c r="E11" s="39" t="s">
        <v>4493</v>
      </c>
    </row>
    <row r="12" spans="1:5" ht="12.75">
      <c r="A12" s="35" t="s">
        <v>57</v>
      </c>
      <c r="E12" s="40" t="s">
        <v>5</v>
      </c>
    </row>
    <row r="13" spans="1:5" ht="12.75">
      <c r="A13" t="s">
        <v>58</v>
      </c>
      <c r="E13" s="39" t="s">
        <v>5</v>
      </c>
    </row>
    <row r="14" spans="1:16" ht="12.75">
      <c r="A14" t="s">
        <v>50</v>
      </c>
      <c s="34" t="s">
        <v>699</v>
      </c>
      <c s="34" t="s">
        <v>4494</v>
      </c>
      <c s="35" t="s">
        <v>5</v>
      </c>
      <c s="6" t="s">
        <v>4495</v>
      </c>
      <c s="36" t="s">
        <v>139</v>
      </c>
      <c s="37">
        <v>1</v>
      </c>
      <c s="36">
        <v>0</v>
      </c>
      <c s="36">
        <f>ROUND(G14*H14,6)</f>
      </c>
      <c r="L14" s="38">
        <v>0</v>
      </c>
      <c s="32">
        <f>ROUND(ROUND(L14,2)*ROUND(G14,3),2)</f>
      </c>
      <c s="36" t="s">
        <v>61</v>
      </c>
      <c>
        <f>(M14*21)/100</f>
      </c>
      <c t="s">
        <v>28</v>
      </c>
    </row>
    <row r="15" spans="1:5" ht="12.75">
      <c r="A15" s="35" t="s">
        <v>56</v>
      </c>
      <c r="E15" s="39" t="s">
        <v>4495</v>
      </c>
    </row>
    <row r="16" spans="1:5" ht="12.75">
      <c r="A16" s="35" t="s">
        <v>57</v>
      </c>
      <c r="E16" s="40" t="s">
        <v>5</v>
      </c>
    </row>
    <row r="17" spans="1:5" ht="12.75">
      <c r="A17" t="s">
        <v>58</v>
      </c>
      <c r="E17" s="39" t="s">
        <v>5</v>
      </c>
    </row>
    <row r="18" spans="1:16" ht="12.75">
      <c r="A18" t="s">
        <v>50</v>
      </c>
      <c s="34" t="s">
        <v>704</v>
      </c>
      <c s="34" t="s">
        <v>4496</v>
      </c>
      <c s="35" t="s">
        <v>5</v>
      </c>
      <c s="6" t="s">
        <v>4497</v>
      </c>
      <c s="36" t="s">
        <v>139</v>
      </c>
      <c s="37">
        <v>1</v>
      </c>
      <c s="36">
        <v>0</v>
      </c>
      <c s="36">
        <f>ROUND(G18*H18,6)</f>
      </c>
      <c r="L18" s="38">
        <v>0</v>
      </c>
      <c s="32">
        <f>ROUND(ROUND(L18,2)*ROUND(G18,3),2)</f>
      </c>
      <c s="36" t="s">
        <v>61</v>
      </c>
      <c>
        <f>(M18*21)/100</f>
      </c>
      <c t="s">
        <v>28</v>
      </c>
    </row>
    <row r="19" spans="1:5" ht="12.75">
      <c r="A19" s="35" t="s">
        <v>56</v>
      </c>
      <c r="E19" s="39" t="s">
        <v>4497</v>
      </c>
    </row>
    <row r="20" spans="1:5" ht="12.75">
      <c r="A20" s="35" t="s">
        <v>57</v>
      </c>
      <c r="E20" s="40" t="s">
        <v>5</v>
      </c>
    </row>
    <row r="21" spans="1:5" ht="12.75">
      <c r="A21" t="s">
        <v>58</v>
      </c>
      <c r="E21" s="39" t="s">
        <v>5</v>
      </c>
    </row>
    <row r="22" spans="1:13" ht="12.75">
      <c r="A22" t="s">
        <v>47</v>
      </c>
      <c r="C22" s="31" t="s">
        <v>4498</v>
      </c>
      <c r="E22" s="33" t="s">
        <v>4499</v>
      </c>
      <c r="J22" s="32">
        <f>0</f>
      </c>
      <c s="32">
        <f>0</f>
      </c>
      <c s="32">
        <f>0+L23+L27+L31+L35+L39+L43+L47+L51+L55+L59</f>
      </c>
      <c s="32">
        <f>0+M23+M27+M31+M35+M39+M43+M47+M51+M55+M59</f>
      </c>
    </row>
    <row r="23" spans="1:16" ht="12.75">
      <c r="A23" t="s">
        <v>50</v>
      </c>
      <c s="34" t="s">
        <v>709</v>
      </c>
      <c s="34" t="s">
        <v>4500</v>
      </c>
      <c s="35" t="s">
        <v>5</v>
      </c>
      <c s="6" t="s">
        <v>4133</v>
      </c>
      <c s="36" t="s">
        <v>71</v>
      </c>
      <c s="37">
        <v>1</v>
      </c>
      <c s="36">
        <v>0</v>
      </c>
      <c s="36">
        <f>ROUND(G23*H23,6)</f>
      </c>
      <c r="L23" s="38">
        <v>0</v>
      </c>
      <c s="32">
        <f>ROUND(ROUND(L23,2)*ROUND(G23,3),2)</f>
      </c>
      <c s="36" t="s">
        <v>61</v>
      </c>
      <c>
        <f>(M23*21)/100</f>
      </c>
      <c t="s">
        <v>28</v>
      </c>
    </row>
    <row r="24" spans="1:5" ht="12.75">
      <c r="A24" s="35" t="s">
        <v>56</v>
      </c>
      <c r="E24" s="39" t="s">
        <v>4133</v>
      </c>
    </row>
    <row r="25" spans="1:5" ht="12.75">
      <c r="A25" s="35" t="s">
        <v>57</v>
      </c>
      <c r="E25" s="40" t="s">
        <v>5</v>
      </c>
    </row>
    <row r="26" spans="1:5" ht="12.75">
      <c r="A26" t="s">
        <v>58</v>
      </c>
      <c r="E26" s="39" t="s">
        <v>5</v>
      </c>
    </row>
    <row r="27" spans="1:16" ht="12.75">
      <c r="A27" t="s">
        <v>50</v>
      </c>
      <c s="34" t="s">
        <v>713</v>
      </c>
      <c s="34" t="s">
        <v>4501</v>
      </c>
      <c s="35" t="s">
        <v>5</v>
      </c>
      <c s="6" t="s">
        <v>4135</v>
      </c>
      <c s="36" t="s">
        <v>71</v>
      </c>
      <c s="37">
        <v>2</v>
      </c>
      <c s="36">
        <v>0</v>
      </c>
      <c s="36">
        <f>ROUND(G27*H27,6)</f>
      </c>
      <c r="L27" s="38">
        <v>0</v>
      </c>
      <c s="32">
        <f>ROUND(ROUND(L27,2)*ROUND(G27,3),2)</f>
      </c>
      <c s="36" t="s">
        <v>61</v>
      </c>
      <c>
        <f>(M27*21)/100</f>
      </c>
      <c t="s">
        <v>28</v>
      </c>
    </row>
    <row r="28" spans="1:5" ht="12.75">
      <c r="A28" s="35" t="s">
        <v>56</v>
      </c>
      <c r="E28" s="39" t="s">
        <v>4135</v>
      </c>
    </row>
    <row r="29" spans="1:5" ht="12.75">
      <c r="A29" s="35" t="s">
        <v>57</v>
      </c>
      <c r="E29" s="40" t="s">
        <v>5</v>
      </c>
    </row>
    <row r="30" spans="1:5" ht="12.75">
      <c r="A30" t="s">
        <v>58</v>
      </c>
      <c r="E30" s="39" t="s">
        <v>5</v>
      </c>
    </row>
    <row r="31" spans="1:16" ht="12.75">
      <c r="A31" t="s">
        <v>50</v>
      </c>
      <c s="34" t="s">
        <v>717</v>
      </c>
      <c s="34" t="s">
        <v>4502</v>
      </c>
      <c s="35" t="s">
        <v>5</v>
      </c>
      <c s="6" t="s">
        <v>4503</v>
      </c>
      <c s="36" t="s">
        <v>71</v>
      </c>
      <c s="37">
        <v>9</v>
      </c>
      <c s="36">
        <v>0</v>
      </c>
      <c s="36">
        <f>ROUND(G31*H31,6)</f>
      </c>
      <c r="L31" s="38">
        <v>0</v>
      </c>
      <c s="32">
        <f>ROUND(ROUND(L31,2)*ROUND(G31,3),2)</f>
      </c>
      <c s="36" t="s">
        <v>61</v>
      </c>
      <c>
        <f>(M31*21)/100</f>
      </c>
      <c t="s">
        <v>28</v>
      </c>
    </row>
    <row r="32" spans="1:5" ht="12.75">
      <c r="A32" s="35" t="s">
        <v>56</v>
      </c>
      <c r="E32" s="39" t="s">
        <v>4503</v>
      </c>
    </row>
    <row r="33" spans="1:5" ht="12.75">
      <c r="A33" s="35" t="s">
        <v>57</v>
      </c>
      <c r="E33" s="40" t="s">
        <v>5</v>
      </c>
    </row>
    <row r="34" spans="1:5" ht="12.75">
      <c r="A34" t="s">
        <v>58</v>
      </c>
      <c r="E34" s="39" t="s">
        <v>5</v>
      </c>
    </row>
    <row r="35" spans="1:16" ht="12.75">
      <c r="A35" t="s">
        <v>50</v>
      </c>
      <c s="34" t="s">
        <v>721</v>
      </c>
      <c s="34" t="s">
        <v>4504</v>
      </c>
      <c s="35" t="s">
        <v>5</v>
      </c>
      <c s="6" t="s">
        <v>4505</v>
      </c>
      <c s="36" t="s">
        <v>71</v>
      </c>
      <c s="37">
        <v>12</v>
      </c>
      <c s="36">
        <v>0</v>
      </c>
      <c s="36">
        <f>ROUND(G35*H35,6)</f>
      </c>
      <c r="L35" s="38">
        <v>0</v>
      </c>
      <c s="32">
        <f>ROUND(ROUND(L35,2)*ROUND(G35,3),2)</f>
      </c>
      <c s="36" t="s">
        <v>61</v>
      </c>
      <c>
        <f>(M35*21)/100</f>
      </c>
      <c t="s">
        <v>28</v>
      </c>
    </row>
    <row r="36" spans="1:5" ht="12.75">
      <c r="A36" s="35" t="s">
        <v>56</v>
      </c>
      <c r="E36" s="39" t="s">
        <v>4505</v>
      </c>
    </row>
    <row r="37" spans="1:5" ht="12.75">
      <c r="A37" s="35" t="s">
        <v>57</v>
      </c>
      <c r="E37" s="40" t="s">
        <v>5</v>
      </c>
    </row>
    <row r="38" spans="1:5" ht="12.75">
      <c r="A38" t="s">
        <v>58</v>
      </c>
      <c r="E38" s="39" t="s">
        <v>5</v>
      </c>
    </row>
    <row r="39" spans="1:16" ht="12.75">
      <c r="A39" t="s">
        <v>50</v>
      </c>
      <c s="34" t="s">
        <v>725</v>
      </c>
      <c s="34" t="s">
        <v>4506</v>
      </c>
      <c s="35" t="s">
        <v>5</v>
      </c>
      <c s="6" t="s">
        <v>4507</v>
      </c>
      <c s="36" t="s">
        <v>71</v>
      </c>
      <c s="37">
        <v>3</v>
      </c>
      <c s="36">
        <v>0</v>
      </c>
      <c s="36">
        <f>ROUND(G39*H39,6)</f>
      </c>
      <c r="L39" s="38">
        <v>0</v>
      </c>
      <c s="32">
        <f>ROUND(ROUND(L39,2)*ROUND(G39,3),2)</f>
      </c>
      <c s="36" t="s">
        <v>61</v>
      </c>
      <c>
        <f>(M39*21)/100</f>
      </c>
      <c t="s">
        <v>28</v>
      </c>
    </row>
    <row r="40" spans="1:5" ht="12.75">
      <c r="A40" s="35" t="s">
        <v>56</v>
      </c>
      <c r="E40" s="39" t="s">
        <v>4507</v>
      </c>
    </row>
    <row r="41" spans="1:5" ht="12.75">
      <c r="A41" s="35" t="s">
        <v>57</v>
      </c>
      <c r="E41" s="40" t="s">
        <v>5</v>
      </c>
    </row>
    <row r="42" spans="1:5" ht="12.75">
      <c r="A42" t="s">
        <v>58</v>
      </c>
      <c r="E42" s="39" t="s">
        <v>5</v>
      </c>
    </row>
    <row r="43" spans="1:16" ht="12.75">
      <c r="A43" t="s">
        <v>50</v>
      </c>
      <c s="34" t="s">
        <v>728</v>
      </c>
      <c s="34" t="s">
        <v>4508</v>
      </c>
      <c s="35" t="s">
        <v>5</v>
      </c>
      <c s="6" t="s">
        <v>4509</v>
      </c>
      <c s="36" t="s">
        <v>71</v>
      </c>
      <c s="37">
        <v>2</v>
      </c>
      <c s="36">
        <v>0</v>
      </c>
      <c s="36">
        <f>ROUND(G43*H43,6)</f>
      </c>
      <c r="L43" s="38">
        <v>0</v>
      </c>
      <c s="32">
        <f>ROUND(ROUND(L43,2)*ROUND(G43,3),2)</f>
      </c>
      <c s="36" t="s">
        <v>61</v>
      </c>
      <c>
        <f>(M43*21)/100</f>
      </c>
      <c t="s">
        <v>28</v>
      </c>
    </row>
    <row r="44" spans="1:5" ht="12.75">
      <c r="A44" s="35" t="s">
        <v>56</v>
      </c>
      <c r="E44" s="39" t="s">
        <v>4509</v>
      </c>
    </row>
    <row r="45" spans="1:5" ht="12.75">
      <c r="A45" s="35" t="s">
        <v>57</v>
      </c>
      <c r="E45" s="40" t="s">
        <v>5</v>
      </c>
    </row>
    <row r="46" spans="1:5" ht="12.75">
      <c r="A46" t="s">
        <v>58</v>
      </c>
      <c r="E46" s="39" t="s">
        <v>5</v>
      </c>
    </row>
    <row r="47" spans="1:16" ht="12.75">
      <c r="A47" t="s">
        <v>50</v>
      </c>
      <c s="34" t="s">
        <v>732</v>
      </c>
      <c s="34" t="s">
        <v>4510</v>
      </c>
      <c s="35" t="s">
        <v>5</v>
      </c>
      <c s="6" t="s">
        <v>4511</v>
      </c>
      <c s="36" t="s">
        <v>71</v>
      </c>
      <c s="37">
        <v>7</v>
      </c>
      <c s="36">
        <v>0</v>
      </c>
      <c s="36">
        <f>ROUND(G47*H47,6)</f>
      </c>
      <c r="L47" s="38">
        <v>0</v>
      </c>
      <c s="32">
        <f>ROUND(ROUND(L47,2)*ROUND(G47,3),2)</f>
      </c>
      <c s="36" t="s">
        <v>61</v>
      </c>
      <c>
        <f>(M47*21)/100</f>
      </c>
      <c t="s">
        <v>28</v>
      </c>
    </row>
    <row r="48" spans="1:5" ht="12.75">
      <c r="A48" s="35" t="s">
        <v>56</v>
      </c>
      <c r="E48" s="39" t="s">
        <v>4511</v>
      </c>
    </row>
    <row r="49" spans="1:5" ht="12.75">
      <c r="A49" s="35" t="s">
        <v>57</v>
      </c>
      <c r="E49" s="40" t="s">
        <v>5</v>
      </c>
    </row>
    <row r="50" spans="1:5" ht="12.75">
      <c r="A50" t="s">
        <v>58</v>
      </c>
      <c r="E50" s="39" t="s">
        <v>5</v>
      </c>
    </row>
    <row r="51" spans="1:16" ht="12.75">
      <c r="A51" t="s">
        <v>50</v>
      </c>
      <c s="34" t="s">
        <v>736</v>
      </c>
      <c s="34" t="s">
        <v>4512</v>
      </c>
      <c s="35" t="s">
        <v>5</v>
      </c>
      <c s="6" t="s">
        <v>4513</v>
      </c>
      <c s="36" t="s">
        <v>71</v>
      </c>
      <c s="37">
        <v>3</v>
      </c>
      <c s="36">
        <v>0</v>
      </c>
      <c s="36">
        <f>ROUND(G51*H51,6)</f>
      </c>
      <c r="L51" s="38">
        <v>0</v>
      </c>
      <c s="32">
        <f>ROUND(ROUND(L51,2)*ROUND(G51,3),2)</f>
      </c>
      <c s="36" t="s">
        <v>61</v>
      </c>
      <c>
        <f>(M51*21)/100</f>
      </c>
      <c t="s">
        <v>28</v>
      </c>
    </row>
    <row r="52" spans="1:5" ht="12.75">
      <c r="A52" s="35" t="s">
        <v>56</v>
      </c>
      <c r="E52" s="39" t="s">
        <v>4513</v>
      </c>
    </row>
    <row r="53" spans="1:5" ht="12.75">
      <c r="A53" s="35" t="s">
        <v>57</v>
      </c>
      <c r="E53" s="40" t="s">
        <v>5</v>
      </c>
    </row>
    <row r="54" spans="1:5" ht="12.75">
      <c r="A54" t="s">
        <v>58</v>
      </c>
      <c r="E54" s="39" t="s">
        <v>5</v>
      </c>
    </row>
    <row r="55" spans="1:16" ht="12.75">
      <c r="A55" t="s">
        <v>50</v>
      </c>
      <c s="34" t="s">
        <v>740</v>
      </c>
      <c s="34" t="s">
        <v>4514</v>
      </c>
      <c s="35" t="s">
        <v>5</v>
      </c>
      <c s="6" t="s">
        <v>4155</v>
      </c>
      <c s="36" t="s">
        <v>437</v>
      </c>
      <c s="37">
        <v>1</v>
      </c>
      <c s="36">
        <v>0</v>
      </c>
      <c s="36">
        <f>ROUND(G55*H55,6)</f>
      </c>
      <c r="L55" s="38">
        <v>0</v>
      </c>
      <c s="32">
        <f>ROUND(ROUND(L55,2)*ROUND(G55,3),2)</f>
      </c>
      <c s="36" t="s">
        <v>61</v>
      </c>
      <c>
        <f>(M55*21)/100</f>
      </c>
      <c t="s">
        <v>28</v>
      </c>
    </row>
    <row r="56" spans="1:5" ht="12.75">
      <c r="A56" s="35" t="s">
        <v>56</v>
      </c>
      <c r="E56" s="39" t="s">
        <v>4155</v>
      </c>
    </row>
    <row r="57" spans="1:5" ht="12.75">
      <c r="A57" s="35" t="s">
        <v>57</v>
      </c>
      <c r="E57" s="40" t="s">
        <v>5</v>
      </c>
    </row>
    <row r="58" spans="1:5" ht="12.75">
      <c r="A58" t="s">
        <v>58</v>
      </c>
      <c r="E58" s="39" t="s">
        <v>5</v>
      </c>
    </row>
    <row r="59" spans="1:16" ht="12.75">
      <c r="A59" t="s">
        <v>50</v>
      </c>
      <c s="34" t="s">
        <v>743</v>
      </c>
      <c s="34" t="s">
        <v>4515</v>
      </c>
      <c s="35" t="s">
        <v>5</v>
      </c>
      <c s="6" t="s">
        <v>4151</v>
      </c>
      <c s="36" t="s">
        <v>71</v>
      </c>
      <c s="37">
        <v>2</v>
      </c>
      <c s="36">
        <v>0</v>
      </c>
      <c s="36">
        <f>ROUND(G59*H59,6)</f>
      </c>
      <c r="L59" s="38">
        <v>0</v>
      </c>
      <c s="32">
        <f>ROUND(ROUND(L59,2)*ROUND(G59,3),2)</f>
      </c>
      <c s="36" t="s">
        <v>61</v>
      </c>
      <c>
        <f>(M59*21)/100</f>
      </c>
      <c t="s">
        <v>28</v>
      </c>
    </row>
    <row r="60" spans="1:5" ht="12.75">
      <c r="A60" s="35" t="s">
        <v>56</v>
      </c>
      <c r="E60" s="39" t="s">
        <v>4151</v>
      </c>
    </row>
    <row r="61" spans="1:5" ht="12.75">
      <c r="A61" s="35" t="s">
        <v>57</v>
      </c>
      <c r="E61" s="40" t="s">
        <v>5</v>
      </c>
    </row>
    <row r="62" spans="1:5" ht="12.75">
      <c r="A62" t="s">
        <v>58</v>
      </c>
      <c r="E62" s="39" t="s">
        <v>5</v>
      </c>
    </row>
    <row r="63" spans="1:13" ht="12.75">
      <c r="A63" t="s">
        <v>47</v>
      </c>
      <c r="C63" s="31" t="s">
        <v>4516</v>
      </c>
      <c r="E63" s="33" t="s">
        <v>4517</v>
      </c>
      <c r="J63" s="32">
        <f>0</f>
      </c>
      <c s="32">
        <f>0</f>
      </c>
      <c s="32">
        <f>0+L64+L68+L72+L76+L80+L84+L88+L92</f>
      </c>
      <c s="32">
        <f>0+M64+M68+M72+M76+M80+M84+M88+M92</f>
      </c>
    </row>
    <row r="64" spans="1:16" ht="25.5">
      <c r="A64" t="s">
        <v>50</v>
      </c>
      <c s="34" t="s">
        <v>51</v>
      </c>
      <c s="34" t="s">
        <v>4518</v>
      </c>
      <c s="35" t="s">
        <v>5</v>
      </c>
      <c s="6" t="s">
        <v>4519</v>
      </c>
      <c s="36" t="s">
        <v>139</v>
      </c>
      <c s="37">
        <v>1</v>
      </c>
      <c s="36">
        <v>0</v>
      </c>
      <c s="36">
        <f>ROUND(G64*H64,6)</f>
      </c>
      <c r="L64" s="38">
        <v>0</v>
      </c>
      <c s="32">
        <f>ROUND(ROUND(L64,2)*ROUND(G64,3),2)</f>
      </c>
      <c s="36" t="s">
        <v>61</v>
      </c>
      <c>
        <f>(M64*21)/100</f>
      </c>
      <c t="s">
        <v>28</v>
      </c>
    </row>
    <row r="65" spans="1:5" ht="25.5">
      <c r="A65" s="35" t="s">
        <v>56</v>
      </c>
      <c r="E65" s="39" t="s">
        <v>4519</v>
      </c>
    </row>
    <row r="66" spans="1:5" ht="12.75">
      <c r="A66" s="35" t="s">
        <v>57</v>
      </c>
      <c r="E66" s="40" t="s">
        <v>5</v>
      </c>
    </row>
    <row r="67" spans="1:5" ht="12.75">
      <c r="A67" t="s">
        <v>58</v>
      </c>
      <c r="E67" s="39" t="s">
        <v>5</v>
      </c>
    </row>
    <row r="68" spans="1:16" ht="12.75">
      <c r="A68" t="s">
        <v>50</v>
      </c>
      <c s="34" t="s">
        <v>28</v>
      </c>
      <c s="34" t="s">
        <v>4520</v>
      </c>
      <c s="35" t="s">
        <v>5</v>
      </c>
      <c s="6" t="s">
        <v>4521</v>
      </c>
      <c s="36" t="s">
        <v>139</v>
      </c>
      <c s="37">
        <v>6</v>
      </c>
      <c s="36">
        <v>0</v>
      </c>
      <c s="36">
        <f>ROUND(G68*H68,6)</f>
      </c>
      <c r="L68" s="38">
        <v>0</v>
      </c>
      <c s="32">
        <f>ROUND(ROUND(L68,2)*ROUND(G68,3),2)</f>
      </c>
      <c s="36" t="s">
        <v>61</v>
      </c>
      <c>
        <f>(M68*21)/100</f>
      </c>
      <c t="s">
        <v>28</v>
      </c>
    </row>
    <row r="69" spans="1:5" ht="12.75">
      <c r="A69" s="35" t="s">
        <v>56</v>
      </c>
      <c r="E69" s="39" t="s">
        <v>4521</v>
      </c>
    </row>
    <row r="70" spans="1:5" ht="12.75">
      <c r="A70" s="35" t="s">
        <v>57</v>
      </c>
      <c r="E70" s="40" t="s">
        <v>5</v>
      </c>
    </row>
    <row r="71" spans="1:5" ht="12.75">
      <c r="A71" t="s">
        <v>58</v>
      </c>
      <c r="E71" s="39" t="s">
        <v>5</v>
      </c>
    </row>
    <row r="72" spans="1:16" ht="12.75">
      <c r="A72" t="s">
        <v>50</v>
      </c>
      <c s="34" t="s">
        <v>26</v>
      </c>
      <c s="34" t="s">
        <v>4522</v>
      </c>
      <c s="35" t="s">
        <v>5</v>
      </c>
      <c s="6" t="s">
        <v>4523</v>
      </c>
      <c s="36" t="s">
        <v>139</v>
      </c>
      <c s="37">
        <v>2</v>
      </c>
      <c s="36">
        <v>0</v>
      </c>
      <c s="36">
        <f>ROUND(G72*H72,6)</f>
      </c>
      <c r="L72" s="38">
        <v>0</v>
      </c>
      <c s="32">
        <f>ROUND(ROUND(L72,2)*ROUND(G72,3),2)</f>
      </c>
      <c s="36" t="s">
        <v>61</v>
      </c>
      <c>
        <f>(M72*21)/100</f>
      </c>
      <c t="s">
        <v>28</v>
      </c>
    </row>
    <row r="73" spans="1:5" ht="12.75">
      <c r="A73" s="35" t="s">
        <v>56</v>
      </c>
      <c r="E73" s="39" t="s">
        <v>4523</v>
      </c>
    </row>
    <row r="74" spans="1:5" ht="12.75">
      <c r="A74" s="35" t="s">
        <v>57</v>
      </c>
      <c r="E74" s="40" t="s">
        <v>5</v>
      </c>
    </row>
    <row r="75" spans="1:5" ht="12.75">
      <c r="A75" t="s">
        <v>58</v>
      </c>
      <c r="E75" s="39" t="s">
        <v>5</v>
      </c>
    </row>
    <row r="76" spans="1:16" ht="12.75">
      <c r="A76" t="s">
        <v>50</v>
      </c>
      <c s="34" t="s">
        <v>64</v>
      </c>
      <c s="34" t="s">
        <v>4524</v>
      </c>
      <c s="35" t="s">
        <v>5</v>
      </c>
      <c s="6" t="s">
        <v>4525</v>
      </c>
      <c s="36" t="s">
        <v>139</v>
      </c>
      <c s="37">
        <v>1</v>
      </c>
      <c s="36">
        <v>0</v>
      </c>
      <c s="36">
        <f>ROUND(G76*H76,6)</f>
      </c>
      <c r="L76" s="38">
        <v>0</v>
      </c>
      <c s="32">
        <f>ROUND(ROUND(L76,2)*ROUND(G76,3),2)</f>
      </c>
      <c s="36" t="s">
        <v>61</v>
      </c>
      <c>
        <f>(M76*21)/100</f>
      </c>
      <c t="s">
        <v>28</v>
      </c>
    </row>
    <row r="77" spans="1:5" ht="12.75">
      <c r="A77" s="35" t="s">
        <v>56</v>
      </c>
      <c r="E77" s="39" t="s">
        <v>4525</v>
      </c>
    </row>
    <row r="78" spans="1:5" ht="12.75">
      <c r="A78" s="35" t="s">
        <v>57</v>
      </c>
      <c r="E78" s="40" t="s">
        <v>5</v>
      </c>
    </row>
    <row r="79" spans="1:5" ht="12.75">
      <c r="A79" t="s">
        <v>58</v>
      </c>
      <c r="E79" s="39" t="s">
        <v>5</v>
      </c>
    </row>
    <row r="80" spans="1:16" ht="25.5">
      <c r="A80" t="s">
        <v>50</v>
      </c>
      <c s="34" t="s">
        <v>68</v>
      </c>
      <c s="34" t="s">
        <v>4526</v>
      </c>
      <c s="35" t="s">
        <v>5</v>
      </c>
      <c s="6" t="s">
        <v>4527</v>
      </c>
      <c s="36" t="s">
        <v>139</v>
      </c>
      <c s="37">
        <v>1</v>
      </c>
      <c s="36">
        <v>0</v>
      </c>
      <c s="36">
        <f>ROUND(G80*H80,6)</f>
      </c>
      <c r="L80" s="38">
        <v>0</v>
      </c>
      <c s="32">
        <f>ROUND(ROUND(L80,2)*ROUND(G80,3),2)</f>
      </c>
      <c s="36" t="s">
        <v>61</v>
      </c>
      <c>
        <f>(M80*21)/100</f>
      </c>
      <c t="s">
        <v>28</v>
      </c>
    </row>
    <row r="81" spans="1:5" ht="25.5">
      <c r="A81" s="35" t="s">
        <v>56</v>
      </c>
      <c r="E81" s="39" t="s">
        <v>4527</v>
      </c>
    </row>
    <row r="82" spans="1:5" ht="12.75">
      <c r="A82" s="35" t="s">
        <v>57</v>
      </c>
      <c r="E82" s="40" t="s">
        <v>5</v>
      </c>
    </row>
    <row r="83" spans="1:5" ht="12.75">
      <c r="A83" t="s">
        <v>58</v>
      </c>
      <c r="E83" s="39" t="s">
        <v>5</v>
      </c>
    </row>
    <row r="84" spans="1:16" ht="12.75">
      <c r="A84" t="s">
        <v>50</v>
      </c>
      <c s="34" t="s">
        <v>27</v>
      </c>
      <c s="34" t="s">
        <v>4528</v>
      </c>
      <c s="35" t="s">
        <v>5</v>
      </c>
      <c s="6" t="s">
        <v>4529</v>
      </c>
      <c s="36" t="s">
        <v>139</v>
      </c>
      <c s="37">
        <v>1</v>
      </c>
      <c s="36">
        <v>0</v>
      </c>
      <c s="36">
        <f>ROUND(G84*H84,6)</f>
      </c>
      <c r="L84" s="38">
        <v>0</v>
      </c>
      <c s="32">
        <f>ROUND(ROUND(L84,2)*ROUND(G84,3),2)</f>
      </c>
      <c s="36" t="s">
        <v>61</v>
      </c>
      <c>
        <f>(M84*21)/100</f>
      </c>
      <c t="s">
        <v>28</v>
      </c>
    </row>
    <row r="85" spans="1:5" ht="12.75">
      <c r="A85" s="35" t="s">
        <v>56</v>
      </c>
      <c r="E85" s="39" t="s">
        <v>4529</v>
      </c>
    </row>
    <row r="86" spans="1:5" ht="12.75">
      <c r="A86" s="35" t="s">
        <v>57</v>
      </c>
      <c r="E86" s="40" t="s">
        <v>5</v>
      </c>
    </row>
    <row r="87" spans="1:5" ht="12.75">
      <c r="A87" t="s">
        <v>58</v>
      </c>
      <c r="E87" s="39" t="s">
        <v>5</v>
      </c>
    </row>
    <row r="88" spans="1:16" ht="25.5">
      <c r="A88" t="s">
        <v>50</v>
      </c>
      <c s="34" t="s">
        <v>74</v>
      </c>
      <c s="34" t="s">
        <v>4530</v>
      </c>
      <c s="35" t="s">
        <v>5</v>
      </c>
      <c s="6" t="s">
        <v>4531</v>
      </c>
      <c s="36" t="s">
        <v>139</v>
      </c>
      <c s="37">
        <v>1</v>
      </c>
      <c s="36">
        <v>0</v>
      </c>
      <c s="36">
        <f>ROUND(G88*H88,6)</f>
      </c>
      <c r="L88" s="38">
        <v>0</v>
      </c>
      <c s="32">
        <f>ROUND(ROUND(L88,2)*ROUND(G88,3),2)</f>
      </c>
      <c s="36" t="s">
        <v>61</v>
      </c>
      <c>
        <f>(M88*21)/100</f>
      </c>
      <c t="s">
        <v>28</v>
      </c>
    </row>
    <row r="89" spans="1:5" ht="25.5">
      <c r="A89" s="35" t="s">
        <v>56</v>
      </c>
      <c r="E89" s="39" t="s">
        <v>4531</v>
      </c>
    </row>
    <row r="90" spans="1:5" ht="12.75">
      <c r="A90" s="35" t="s">
        <v>57</v>
      </c>
      <c r="E90" s="40" t="s">
        <v>5</v>
      </c>
    </row>
    <row r="91" spans="1:5" ht="12.75">
      <c r="A91" t="s">
        <v>58</v>
      </c>
      <c r="E91" s="39" t="s">
        <v>5</v>
      </c>
    </row>
    <row r="92" spans="1:16" ht="12.75">
      <c r="A92" t="s">
        <v>50</v>
      </c>
      <c s="34" t="s">
        <v>77</v>
      </c>
      <c s="34" t="s">
        <v>4532</v>
      </c>
      <c s="35" t="s">
        <v>5</v>
      </c>
      <c s="6" t="s">
        <v>4533</v>
      </c>
      <c s="36" t="s">
        <v>139</v>
      </c>
      <c s="37">
        <v>1</v>
      </c>
      <c s="36">
        <v>0</v>
      </c>
      <c s="36">
        <f>ROUND(G92*H92,6)</f>
      </c>
      <c r="L92" s="38">
        <v>0</v>
      </c>
      <c s="32">
        <f>ROUND(ROUND(L92,2)*ROUND(G92,3),2)</f>
      </c>
      <c s="36" t="s">
        <v>61</v>
      </c>
      <c>
        <f>(M92*21)/100</f>
      </c>
      <c t="s">
        <v>28</v>
      </c>
    </row>
    <row r="93" spans="1:5" ht="12.75">
      <c r="A93" s="35" t="s">
        <v>56</v>
      </c>
      <c r="E93" s="39" t="s">
        <v>4533</v>
      </c>
    </row>
    <row r="94" spans="1:5" ht="12.75">
      <c r="A94" s="35" t="s">
        <v>57</v>
      </c>
      <c r="E94" s="40" t="s">
        <v>5</v>
      </c>
    </row>
    <row r="95" spans="1:5" ht="12.75">
      <c r="A95" t="s">
        <v>58</v>
      </c>
      <c r="E95" s="39" t="s">
        <v>5</v>
      </c>
    </row>
    <row r="96" spans="1:13" ht="12.75">
      <c r="A96" t="s">
        <v>47</v>
      </c>
      <c r="C96" s="31" t="s">
        <v>4534</v>
      </c>
      <c r="E96" s="33" t="s">
        <v>4535</v>
      </c>
      <c r="J96" s="32">
        <f>0</f>
      </c>
      <c s="32">
        <f>0</f>
      </c>
      <c s="32">
        <f>0+L97+L101+L105+L109+L113+L117+L121</f>
      </c>
      <c s="32">
        <f>0+M97+M101+M105+M109+M113+M117+M121</f>
      </c>
    </row>
    <row r="97" spans="1:16" ht="25.5">
      <c r="A97" t="s">
        <v>50</v>
      </c>
      <c s="34" t="s">
        <v>80</v>
      </c>
      <c s="34" t="s">
        <v>4536</v>
      </c>
      <c s="35" t="s">
        <v>5</v>
      </c>
      <c s="6" t="s">
        <v>4537</v>
      </c>
      <c s="36" t="s">
        <v>139</v>
      </c>
      <c s="37">
        <v>1</v>
      </c>
      <c s="36">
        <v>0</v>
      </c>
      <c s="36">
        <f>ROUND(G97*H97,6)</f>
      </c>
      <c r="L97" s="38">
        <v>0</v>
      </c>
      <c s="32">
        <f>ROUND(ROUND(L97,2)*ROUND(G97,3),2)</f>
      </c>
      <c s="36" t="s">
        <v>61</v>
      </c>
      <c>
        <f>(M97*21)/100</f>
      </c>
      <c t="s">
        <v>28</v>
      </c>
    </row>
    <row r="98" spans="1:5" ht="25.5">
      <c r="A98" s="35" t="s">
        <v>56</v>
      </c>
      <c r="E98" s="39" t="s">
        <v>4537</v>
      </c>
    </row>
    <row r="99" spans="1:5" ht="12.75">
      <c r="A99" s="35" t="s">
        <v>57</v>
      </c>
      <c r="E99" s="40" t="s">
        <v>5</v>
      </c>
    </row>
    <row r="100" spans="1:5" ht="12.75">
      <c r="A100" t="s">
        <v>58</v>
      </c>
      <c r="E100" s="39" t="s">
        <v>5</v>
      </c>
    </row>
    <row r="101" spans="1:16" ht="12.75">
      <c r="A101" t="s">
        <v>50</v>
      </c>
      <c s="34" t="s">
        <v>84</v>
      </c>
      <c s="34" t="s">
        <v>4538</v>
      </c>
      <c s="35" t="s">
        <v>5</v>
      </c>
      <c s="6" t="s">
        <v>4539</v>
      </c>
      <c s="36" t="s">
        <v>139</v>
      </c>
      <c s="37">
        <v>1</v>
      </c>
      <c s="36">
        <v>0</v>
      </c>
      <c s="36">
        <f>ROUND(G101*H101,6)</f>
      </c>
      <c r="L101" s="38">
        <v>0</v>
      </c>
      <c s="32">
        <f>ROUND(ROUND(L101,2)*ROUND(G101,3),2)</f>
      </c>
      <c s="36" t="s">
        <v>61</v>
      </c>
      <c>
        <f>(M101*21)/100</f>
      </c>
      <c t="s">
        <v>28</v>
      </c>
    </row>
    <row r="102" spans="1:5" ht="12.75">
      <c r="A102" s="35" t="s">
        <v>56</v>
      </c>
      <c r="E102" s="39" t="s">
        <v>4539</v>
      </c>
    </row>
    <row r="103" spans="1:5" ht="12.75">
      <c r="A103" s="35" t="s">
        <v>57</v>
      </c>
      <c r="E103" s="40" t="s">
        <v>5</v>
      </c>
    </row>
    <row r="104" spans="1:5" ht="12.75">
      <c r="A104" t="s">
        <v>58</v>
      </c>
      <c r="E104" s="39" t="s">
        <v>5</v>
      </c>
    </row>
    <row r="105" spans="1:16" ht="12.75">
      <c r="A105" t="s">
        <v>50</v>
      </c>
      <c s="34" t="s">
        <v>87</v>
      </c>
      <c s="34" t="s">
        <v>4540</v>
      </c>
      <c s="35" t="s">
        <v>5</v>
      </c>
      <c s="6" t="s">
        <v>4541</v>
      </c>
      <c s="36" t="s">
        <v>139</v>
      </c>
      <c s="37">
        <v>1</v>
      </c>
      <c s="36">
        <v>0</v>
      </c>
      <c s="36">
        <f>ROUND(G105*H105,6)</f>
      </c>
      <c r="L105" s="38">
        <v>0</v>
      </c>
      <c s="32">
        <f>ROUND(ROUND(L105,2)*ROUND(G105,3),2)</f>
      </c>
      <c s="36" t="s">
        <v>61</v>
      </c>
      <c>
        <f>(M105*21)/100</f>
      </c>
      <c t="s">
        <v>28</v>
      </c>
    </row>
    <row r="106" spans="1:5" ht="12.75">
      <c r="A106" s="35" t="s">
        <v>56</v>
      </c>
      <c r="E106" s="39" t="s">
        <v>4541</v>
      </c>
    </row>
    <row r="107" spans="1:5" ht="12.75">
      <c r="A107" s="35" t="s">
        <v>57</v>
      </c>
      <c r="E107" s="40" t="s">
        <v>5</v>
      </c>
    </row>
    <row r="108" spans="1:5" ht="12.75">
      <c r="A108" t="s">
        <v>58</v>
      </c>
      <c r="E108" s="39" t="s">
        <v>5</v>
      </c>
    </row>
    <row r="109" spans="1:16" ht="12.75">
      <c r="A109" t="s">
        <v>50</v>
      </c>
      <c s="34" t="s">
        <v>90</v>
      </c>
      <c s="34" t="s">
        <v>4542</v>
      </c>
      <c s="35" t="s">
        <v>5</v>
      </c>
      <c s="6" t="s">
        <v>4543</v>
      </c>
      <c s="36" t="s">
        <v>139</v>
      </c>
      <c s="37">
        <v>10</v>
      </c>
      <c s="36">
        <v>0</v>
      </c>
      <c s="36">
        <f>ROUND(G109*H109,6)</f>
      </c>
      <c r="L109" s="38">
        <v>0</v>
      </c>
      <c s="32">
        <f>ROUND(ROUND(L109,2)*ROUND(G109,3),2)</f>
      </c>
      <c s="36" t="s">
        <v>61</v>
      </c>
      <c>
        <f>(M109*21)/100</f>
      </c>
      <c t="s">
        <v>28</v>
      </c>
    </row>
    <row r="110" spans="1:5" ht="12.75">
      <c r="A110" s="35" t="s">
        <v>56</v>
      </c>
      <c r="E110" s="39" t="s">
        <v>4543</v>
      </c>
    </row>
    <row r="111" spans="1:5" ht="12.75">
      <c r="A111" s="35" t="s">
        <v>57</v>
      </c>
      <c r="E111" s="40" t="s">
        <v>5</v>
      </c>
    </row>
    <row r="112" spans="1:5" ht="12.75">
      <c r="A112" t="s">
        <v>58</v>
      </c>
      <c r="E112" s="39" t="s">
        <v>5</v>
      </c>
    </row>
    <row r="113" spans="1:16" ht="25.5">
      <c r="A113" t="s">
        <v>50</v>
      </c>
      <c s="34" t="s">
        <v>93</v>
      </c>
      <c s="34" t="s">
        <v>4544</v>
      </c>
      <c s="35" t="s">
        <v>5</v>
      </c>
      <c s="6" t="s">
        <v>4545</v>
      </c>
      <c s="36" t="s">
        <v>139</v>
      </c>
      <c s="37">
        <v>1</v>
      </c>
      <c s="36">
        <v>0</v>
      </c>
      <c s="36">
        <f>ROUND(G113*H113,6)</f>
      </c>
      <c r="L113" s="38">
        <v>0</v>
      </c>
      <c s="32">
        <f>ROUND(ROUND(L113,2)*ROUND(G113,3),2)</f>
      </c>
      <c s="36" t="s">
        <v>61</v>
      </c>
      <c>
        <f>(M113*21)/100</f>
      </c>
      <c t="s">
        <v>28</v>
      </c>
    </row>
    <row r="114" spans="1:5" ht="38.25">
      <c r="A114" s="35" t="s">
        <v>56</v>
      </c>
      <c r="E114" s="39" t="s">
        <v>4546</v>
      </c>
    </row>
    <row r="115" spans="1:5" ht="12.75">
      <c r="A115" s="35" t="s">
        <v>57</v>
      </c>
      <c r="E115" s="40" t="s">
        <v>5</v>
      </c>
    </row>
    <row r="116" spans="1:5" ht="12.75">
      <c r="A116" t="s">
        <v>58</v>
      </c>
      <c r="E116" s="39" t="s">
        <v>5</v>
      </c>
    </row>
    <row r="117" spans="1:16" ht="25.5">
      <c r="A117" t="s">
        <v>50</v>
      </c>
      <c s="34" t="s">
        <v>96</v>
      </c>
      <c s="34" t="s">
        <v>4547</v>
      </c>
      <c s="35" t="s">
        <v>5</v>
      </c>
      <c s="6" t="s">
        <v>4548</v>
      </c>
      <c s="36" t="s">
        <v>139</v>
      </c>
      <c s="37">
        <v>1</v>
      </c>
      <c s="36">
        <v>0</v>
      </c>
      <c s="36">
        <f>ROUND(G117*H117,6)</f>
      </c>
      <c r="L117" s="38">
        <v>0</v>
      </c>
      <c s="32">
        <f>ROUND(ROUND(L117,2)*ROUND(G117,3),2)</f>
      </c>
      <c s="36" t="s">
        <v>61</v>
      </c>
      <c>
        <f>(M117*21)/100</f>
      </c>
      <c t="s">
        <v>28</v>
      </c>
    </row>
    <row r="118" spans="1:5" ht="25.5">
      <c r="A118" s="35" t="s">
        <v>56</v>
      </c>
      <c r="E118" s="39" t="s">
        <v>4548</v>
      </c>
    </row>
    <row r="119" spans="1:5" ht="12.75">
      <c r="A119" s="35" t="s">
        <v>57</v>
      </c>
      <c r="E119" s="40" t="s">
        <v>5</v>
      </c>
    </row>
    <row r="120" spans="1:5" ht="12.75">
      <c r="A120" t="s">
        <v>58</v>
      </c>
      <c r="E120" s="39" t="s">
        <v>5</v>
      </c>
    </row>
    <row r="121" spans="1:16" ht="12.75">
      <c r="A121" t="s">
        <v>50</v>
      </c>
      <c s="34" t="s">
        <v>99</v>
      </c>
      <c s="34" t="s">
        <v>4549</v>
      </c>
      <c s="35" t="s">
        <v>5</v>
      </c>
      <c s="6" t="s">
        <v>4550</v>
      </c>
      <c s="36" t="s">
        <v>139</v>
      </c>
      <c s="37">
        <v>1</v>
      </c>
      <c s="36">
        <v>0</v>
      </c>
      <c s="36">
        <f>ROUND(G121*H121,6)</f>
      </c>
      <c r="L121" s="38">
        <v>0</v>
      </c>
      <c s="32">
        <f>ROUND(ROUND(L121,2)*ROUND(G121,3),2)</f>
      </c>
      <c s="36" t="s">
        <v>61</v>
      </c>
      <c>
        <f>(M121*21)/100</f>
      </c>
      <c t="s">
        <v>28</v>
      </c>
    </row>
    <row r="122" spans="1:5" ht="12.75">
      <c r="A122" s="35" t="s">
        <v>56</v>
      </c>
      <c r="E122" s="39" t="s">
        <v>4550</v>
      </c>
    </row>
    <row r="123" spans="1:5" ht="12.75">
      <c r="A123" s="35" t="s">
        <v>57</v>
      </c>
      <c r="E123" s="40" t="s">
        <v>5</v>
      </c>
    </row>
    <row r="124" spans="1:5" ht="12.75">
      <c r="A124" t="s">
        <v>58</v>
      </c>
      <c r="E124" s="39" t="s">
        <v>5</v>
      </c>
    </row>
    <row r="125" spans="1:13" ht="12.75">
      <c r="A125" t="s">
        <v>47</v>
      </c>
      <c r="C125" s="31" t="s">
        <v>4551</v>
      </c>
      <c r="E125" s="33" t="s">
        <v>4552</v>
      </c>
      <c r="J125" s="32">
        <f>0</f>
      </c>
      <c s="32">
        <f>0</f>
      </c>
      <c s="32">
        <f>0+L126+L130+L134+L138+L142+L146+L150+L154+L158+L162+L166+L170+L174+L178+L182+L186</f>
      </c>
      <c s="32">
        <f>0+M126+M130+M134+M138+M142+M146+M150+M154+M158+M162+M166+M170+M174+M178+M182+M186</f>
      </c>
    </row>
    <row r="126" spans="1:16" ht="25.5">
      <c r="A126" t="s">
        <v>50</v>
      </c>
      <c s="34" t="s">
        <v>102</v>
      </c>
      <c s="34" t="s">
        <v>4553</v>
      </c>
      <c s="35" t="s">
        <v>5</v>
      </c>
      <c s="6" t="s">
        <v>4554</v>
      </c>
      <c s="36" t="s">
        <v>139</v>
      </c>
      <c s="37">
        <v>7</v>
      </c>
      <c s="36">
        <v>0</v>
      </c>
      <c s="36">
        <f>ROUND(G126*H126,6)</f>
      </c>
      <c r="L126" s="38">
        <v>0</v>
      </c>
      <c s="32">
        <f>ROUND(ROUND(L126,2)*ROUND(G126,3),2)</f>
      </c>
      <c s="36" t="s">
        <v>61</v>
      </c>
      <c>
        <f>(M126*21)/100</f>
      </c>
      <c t="s">
        <v>28</v>
      </c>
    </row>
    <row r="127" spans="1:5" ht="25.5">
      <c r="A127" s="35" t="s">
        <v>56</v>
      </c>
      <c r="E127" s="39" t="s">
        <v>4554</v>
      </c>
    </row>
    <row r="128" spans="1:5" ht="12.75">
      <c r="A128" s="35" t="s">
        <v>57</v>
      </c>
      <c r="E128" s="40" t="s">
        <v>5</v>
      </c>
    </row>
    <row r="129" spans="1:5" ht="12.75">
      <c r="A129" t="s">
        <v>58</v>
      </c>
      <c r="E129" s="39" t="s">
        <v>5</v>
      </c>
    </row>
    <row r="130" spans="1:16" ht="25.5">
      <c r="A130" t="s">
        <v>50</v>
      </c>
      <c s="34" t="s">
        <v>105</v>
      </c>
      <c s="34" t="s">
        <v>4555</v>
      </c>
      <c s="35" t="s">
        <v>5</v>
      </c>
      <c s="6" t="s">
        <v>4556</v>
      </c>
      <c s="36" t="s">
        <v>139</v>
      </c>
      <c s="37">
        <v>1</v>
      </c>
      <c s="36">
        <v>0</v>
      </c>
      <c s="36">
        <f>ROUND(G130*H130,6)</f>
      </c>
      <c r="L130" s="38">
        <v>0</v>
      </c>
      <c s="32">
        <f>ROUND(ROUND(L130,2)*ROUND(G130,3),2)</f>
      </c>
      <c s="36" t="s">
        <v>61</v>
      </c>
      <c>
        <f>(M130*21)/100</f>
      </c>
      <c t="s">
        <v>28</v>
      </c>
    </row>
    <row r="131" spans="1:5" ht="25.5">
      <c r="A131" s="35" t="s">
        <v>56</v>
      </c>
      <c r="E131" s="39" t="s">
        <v>4556</v>
      </c>
    </row>
    <row r="132" spans="1:5" ht="12.75">
      <c r="A132" s="35" t="s">
        <v>57</v>
      </c>
      <c r="E132" s="40" t="s">
        <v>5</v>
      </c>
    </row>
    <row r="133" spans="1:5" ht="12.75">
      <c r="A133" t="s">
        <v>58</v>
      </c>
      <c r="E133" s="39" t="s">
        <v>5</v>
      </c>
    </row>
    <row r="134" spans="1:16" ht="25.5">
      <c r="A134" t="s">
        <v>50</v>
      </c>
      <c s="34" t="s">
        <v>108</v>
      </c>
      <c s="34" t="s">
        <v>4557</v>
      </c>
      <c s="35" t="s">
        <v>5</v>
      </c>
      <c s="6" t="s">
        <v>4558</v>
      </c>
      <c s="36" t="s">
        <v>139</v>
      </c>
      <c s="37">
        <v>1</v>
      </c>
      <c s="36">
        <v>0</v>
      </c>
      <c s="36">
        <f>ROUND(G134*H134,6)</f>
      </c>
      <c r="L134" s="38">
        <v>0</v>
      </c>
      <c s="32">
        <f>ROUND(ROUND(L134,2)*ROUND(G134,3),2)</f>
      </c>
      <c s="36" t="s">
        <v>61</v>
      </c>
      <c>
        <f>(M134*21)/100</f>
      </c>
      <c t="s">
        <v>28</v>
      </c>
    </row>
    <row r="135" spans="1:5" ht="25.5">
      <c r="A135" s="35" t="s">
        <v>56</v>
      </c>
      <c r="E135" s="39" t="s">
        <v>4558</v>
      </c>
    </row>
    <row r="136" spans="1:5" ht="12.75">
      <c r="A136" s="35" t="s">
        <v>57</v>
      </c>
      <c r="E136" s="40" t="s">
        <v>5</v>
      </c>
    </row>
    <row r="137" spans="1:5" ht="12.75">
      <c r="A137" t="s">
        <v>58</v>
      </c>
      <c r="E137" s="39" t="s">
        <v>5</v>
      </c>
    </row>
    <row r="138" spans="1:16" ht="25.5">
      <c r="A138" t="s">
        <v>50</v>
      </c>
      <c s="34" t="s">
        <v>203</v>
      </c>
      <c s="34" t="s">
        <v>4559</v>
      </c>
      <c s="35" t="s">
        <v>5</v>
      </c>
      <c s="6" t="s">
        <v>4560</v>
      </c>
      <c s="36" t="s">
        <v>139</v>
      </c>
      <c s="37">
        <v>2</v>
      </c>
      <c s="36">
        <v>0</v>
      </c>
      <c s="36">
        <f>ROUND(G138*H138,6)</f>
      </c>
      <c r="L138" s="38">
        <v>0</v>
      </c>
      <c s="32">
        <f>ROUND(ROUND(L138,2)*ROUND(G138,3),2)</f>
      </c>
      <c s="36" t="s">
        <v>61</v>
      </c>
      <c>
        <f>(M138*21)/100</f>
      </c>
      <c t="s">
        <v>28</v>
      </c>
    </row>
    <row r="139" spans="1:5" ht="25.5">
      <c r="A139" s="35" t="s">
        <v>56</v>
      </c>
      <c r="E139" s="39" t="s">
        <v>4560</v>
      </c>
    </row>
    <row r="140" spans="1:5" ht="12.75">
      <c r="A140" s="35" t="s">
        <v>57</v>
      </c>
      <c r="E140" s="40" t="s">
        <v>5</v>
      </c>
    </row>
    <row r="141" spans="1:5" ht="12.75">
      <c r="A141" t="s">
        <v>58</v>
      </c>
      <c r="E141" s="39" t="s">
        <v>5</v>
      </c>
    </row>
    <row r="142" spans="1:16" ht="12.75">
      <c r="A142" t="s">
        <v>50</v>
      </c>
      <c s="34" t="s">
        <v>206</v>
      </c>
      <c s="34" t="s">
        <v>4561</v>
      </c>
      <c s="35" t="s">
        <v>5</v>
      </c>
      <c s="6" t="s">
        <v>4562</v>
      </c>
      <c s="36" t="s">
        <v>139</v>
      </c>
      <c s="37">
        <v>2</v>
      </c>
      <c s="36">
        <v>0</v>
      </c>
      <c s="36">
        <f>ROUND(G142*H142,6)</f>
      </c>
      <c r="L142" s="38">
        <v>0</v>
      </c>
      <c s="32">
        <f>ROUND(ROUND(L142,2)*ROUND(G142,3),2)</f>
      </c>
      <c s="36" t="s">
        <v>61</v>
      </c>
      <c>
        <f>(M142*21)/100</f>
      </c>
      <c t="s">
        <v>28</v>
      </c>
    </row>
    <row r="143" spans="1:5" ht="12.75">
      <c r="A143" s="35" t="s">
        <v>56</v>
      </c>
      <c r="E143" s="39" t="s">
        <v>4562</v>
      </c>
    </row>
    <row r="144" spans="1:5" ht="12.75">
      <c r="A144" s="35" t="s">
        <v>57</v>
      </c>
      <c r="E144" s="40" t="s">
        <v>5</v>
      </c>
    </row>
    <row r="145" spans="1:5" ht="12.75">
      <c r="A145" t="s">
        <v>58</v>
      </c>
      <c r="E145" s="39" t="s">
        <v>5</v>
      </c>
    </row>
    <row r="146" spans="1:16" ht="12.75">
      <c r="A146" t="s">
        <v>50</v>
      </c>
      <c s="34" t="s">
        <v>209</v>
      </c>
      <c s="34" t="s">
        <v>4563</v>
      </c>
      <c s="35" t="s">
        <v>5</v>
      </c>
      <c s="6" t="s">
        <v>4564</v>
      </c>
      <c s="36" t="s">
        <v>139</v>
      </c>
      <c s="37">
        <v>1</v>
      </c>
      <c s="36">
        <v>0</v>
      </c>
      <c s="36">
        <f>ROUND(G146*H146,6)</f>
      </c>
      <c r="L146" s="38">
        <v>0</v>
      </c>
      <c s="32">
        <f>ROUND(ROUND(L146,2)*ROUND(G146,3),2)</f>
      </c>
      <c s="36" t="s">
        <v>61</v>
      </c>
      <c>
        <f>(M146*21)/100</f>
      </c>
      <c t="s">
        <v>28</v>
      </c>
    </row>
    <row r="147" spans="1:5" ht="12.75">
      <c r="A147" s="35" t="s">
        <v>56</v>
      </c>
      <c r="E147" s="39" t="s">
        <v>4564</v>
      </c>
    </row>
    <row r="148" spans="1:5" ht="12.75">
      <c r="A148" s="35" t="s">
        <v>57</v>
      </c>
      <c r="E148" s="40" t="s">
        <v>5</v>
      </c>
    </row>
    <row r="149" spans="1:5" ht="12.75">
      <c r="A149" t="s">
        <v>58</v>
      </c>
      <c r="E149" s="39" t="s">
        <v>5</v>
      </c>
    </row>
    <row r="150" spans="1:16" ht="25.5">
      <c r="A150" t="s">
        <v>50</v>
      </c>
      <c s="34" t="s">
        <v>211</v>
      </c>
      <c s="34" t="s">
        <v>4565</v>
      </c>
      <c s="35" t="s">
        <v>5</v>
      </c>
      <c s="6" t="s">
        <v>4566</v>
      </c>
      <c s="36" t="s">
        <v>139</v>
      </c>
      <c s="37">
        <v>1</v>
      </c>
      <c s="36">
        <v>0</v>
      </c>
      <c s="36">
        <f>ROUND(G150*H150,6)</f>
      </c>
      <c r="L150" s="38">
        <v>0</v>
      </c>
      <c s="32">
        <f>ROUND(ROUND(L150,2)*ROUND(G150,3),2)</f>
      </c>
      <c s="36" t="s">
        <v>61</v>
      </c>
      <c>
        <f>(M150*21)/100</f>
      </c>
      <c t="s">
        <v>28</v>
      </c>
    </row>
    <row r="151" spans="1:5" ht="25.5">
      <c r="A151" s="35" t="s">
        <v>56</v>
      </c>
      <c r="E151" s="39" t="s">
        <v>4566</v>
      </c>
    </row>
    <row r="152" spans="1:5" ht="12.75">
      <c r="A152" s="35" t="s">
        <v>57</v>
      </c>
      <c r="E152" s="40" t="s">
        <v>5</v>
      </c>
    </row>
    <row r="153" spans="1:5" ht="12.75">
      <c r="A153" t="s">
        <v>58</v>
      </c>
      <c r="E153" s="39" t="s">
        <v>5</v>
      </c>
    </row>
    <row r="154" spans="1:16" ht="12.75">
      <c r="A154" t="s">
        <v>50</v>
      </c>
      <c s="34" t="s">
        <v>214</v>
      </c>
      <c s="34" t="s">
        <v>4567</v>
      </c>
      <c s="35" t="s">
        <v>5</v>
      </c>
      <c s="6" t="s">
        <v>4568</v>
      </c>
      <c s="36" t="s">
        <v>139</v>
      </c>
      <c s="37">
        <v>3</v>
      </c>
      <c s="36">
        <v>0</v>
      </c>
      <c s="36">
        <f>ROUND(G154*H154,6)</f>
      </c>
      <c r="L154" s="38">
        <v>0</v>
      </c>
      <c s="32">
        <f>ROUND(ROUND(L154,2)*ROUND(G154,3),2)</f>
      </c>
      <c s="36" t="s">
        <v>61</v>
      </c>
      <c>
        <f>(M154*21)/100</f>
      </c>
      <c t="s">
        <v>28</v>
      </c>
    </row>
    <row r="155" spans="1:5" ht="12.75">
      <c r="A155" s="35" t="s">
        <v>56</v>
      </c>
      <c r="E155" s="39" t="s">
        <v>4568</v>
      </c>
    </row>
    <row r="156" spans="1:5" ht="12.75">
      <c r="A156" s="35" t="s">
        <v>57</v>
      </c>
      <c r="E156" s="40" t="s">
        <v>5</v>
      </c>
    </row>
    <row r="157" spans="1:5" ht="12.75">
      <c r="A157" t="s">
        <v>58</v>
      </c>
      <c r="E157" s="39" t="s">
        <v>5</v>
      </c>
    </row>
    <row r="158" spans="1:16" ht="25.5">
      <c r="A158" t="s">
        <v>50</v>
      </c>
      <c s="34" t="s">
        <v>217</v>
      </c>
      <c s="34" t="s">
        <v>4569</v>
      </c>
      <c s="35" t="s">
        <v>5</v>
      </c>
      <c s="6" t="s">
        <v>4570</v>
      </c>
      <c s="36" t="s">
        <v>139</v>
      </c>
      <c s="37">
        <v>1</v>
      </c>
      <c s="36">
        <v>0</v>
      </c>
      <c s="36">
        <f>ROUND(G158*H158,6)</f>
      </c>
      <c r="L158" s="38">
        <v>0</v>
      </c>
      <c s="32">
        <f>ROUND(ROUND(L158,2)*ROUND(G158,3),2)</f>
      </c>
      <c s="36" t="s">
        <v>61</v>
      </c>
      <c>
        <f>(M158*21)/100</f>
      </c>
      <c t="s">
        <v>28</v>
      </c>
    </row>
    <row r="159" spans="1:5" ht="25.5">
      <c r="A159" s="35" t="s">
        <v>56</v>
      </c>
      <c r="E159" s="39" t="s">
        <v>4570</v>
      </c>
    </row>
    <row r="160" spans="1:5" ht="12.75">
      <c r="A160" s="35" t="s">
        <v>57</v>
      </c>
      <c r="E160" s="40" t="s">
        <v>5</v>
      </c>
    </row>
    <row r="161" spans="1:5" ht="12.75">
      <c r="A161" t="s">
        <v>58</v>
      </c>
      <c r="E161" s="39" t="s">
        <v>5</v>
      </c>
    </row>
    <row r="162" spans="1:16" ht="25.5">
      <c r="A162" t="s">
        <v>50</v>
      </c>
      <c s="34" t="s">
        <v>220</v>
      </c>
      <c s="34" t="s">
        <v>4571</v>
      </c>
      <c s="35" t="s">
        <v>5</v>
      </c>
      <c s="6" t="s">
        <v>4572</v>
      </c>
      <c s="36" t="s">
        <v>139</v>
      </c>
      <c s="37">
        <v>1</v>
      </c>
      <c s="36">
        <v>0</v>
      </c>
      <c s="36">
        <f>ROUND(G162*H162,6)</f>
      </c>
      <c r="L162" s="38">
        <v>0</v>
      </c>
      <c s="32">
        <f>ROUND(ROUND(L162,2)*ROUND(G162,3),2)</f>
      </c>
      <c s="36" t="s">
        <v>61</v>
      </c>
      <c>
        <f>(M162*21)/100</f>
      </c>
      <c t="s">
        <v>28</v>
      </c>
    </row>
    <row r="163" spans="1:5" ht="25.5">
      <c r="A163" s="35" t="s">
        <v>56</v>
      </c>
      <c r="E163" s="39" t="s">
        <v>4572</v>
      </c>
    </row>
    <row r="164" spans="1:5" ht="12.75">
      <c r="A164" s="35" t="s">
        <v>57</v>
      </c>
      <c r="E164" s="40" t="s">
        <v>5</v>
      </c>
    </row>
    <row r="165" spans="1:5" ht="12.75">
      <c r="A165" t="s">
        <v>58</v>
      </c>
      <c r="E165" s="39" t="s">
        <v>5</v>
      </c>
    </row>
    <row r="166" spans="1:16" ht="25.5">
      <c r="A166" t="s">
        <v>50</v>
      </c>
      <c s="34" t="s">
        <v>223</v>
      </c>
      <c s="34" t="s">
        <v>4573</v>
      </c>
      <c s="35" t="s">
        <v>5</v>
      </c>
      <c s="6" t="s">
        <v>4574</v>
      </c>
      <c s="36" t="s">
        <v>139</v>
      </c>
      <c s="37">
        <v>2</v>
      </c>
      <c s="36">
        <v>0</v>
      </c>
      <c s="36">
        <f>ROUND(G166*H166,6)</f>
      </c>
      <c r="L166" s="38">
        <v>0</v>
      </c>
      <c s="32">
        <f>ROUND(ROUND(L166,2)*ROUND(G166,3),2)</f>
      </c>
      <c s="36" t="s">
        <v>61</v>
      </c>
      <c>
        <f>(M166*21)/100</f>
      </c>
      <c t="s">
        <v>28</v>
      </c>
    </row>
    <row r="167" spans="1:5" ht="25.5">
      <c r="A167" s="35" t="s">
        <v>56</v>
      </c>
      <c r="E167" s="39" t="s">
        <v>4574</v>
      </c>
    </row>
    <row r="168" spans="1:5" ht="12.75">
      <c r="A168" s="35" t="s">
        <v>57</v>
      </c>
      <c r="E168" s="40" t="s">
        <v>5</v>
      </c>
    </row>
    <row r="169" spans="1:5" ht="12.75">
      <c r="A169" t="s">
        <v>58</v>
      </c>
      <c r="E169" s="39" t="s">
        <v>5</v>
      </c>
    </row>
    <row r="170" spans="1:16" ht="25.5">
      <c r="A170" t="s">
        <v>50</v>
      </c>
      <c s="34" t="s">
        <v>226</v>
      </c>
      <c s="34" t="s">
        <v>4575</v>
      </c>
      <c s="35" t="s">
        <v>5</v>
      </c>
      <c s="6" t="s">
        <v>4576</v>
      </c>
      <c s="36" t="s">
        <v>139</v>
      </c>
      <c s="37">
        <v>1</v>
      </c>
      <c s="36">
        <v>0</v>
      </c>
      <c s="36">
        <f>ROUND(G170*H170,6)</f>
      </c>
      <c r="L170" s="38">
        <v>0</v>
      </c>
      <c s="32">
        <f>ROUND(ROUND(L170,2)*ROUND(G170,3),2)</f>
      </c>
      <c s="36" t="s">
        <v>61</v>
      </c>
      <c>
        <f>(M170*21)/100</f>
      </c>
      <c t="s">
        <v>28</v>
      </c>
    </row>
    <row r="171" spans="1:5" ht="25.5">
      <c r="A171" s="35" t="s">
        <v>56</v>
      </c>
      <c r="E171" s="39" t="s">
        <v>4576</v>
      </c>
    </row>
    <row r="172" spans="1:5" ht="12.75">
      <c r="A172" s="35" t="s">
        <v>57</v>
      </c>
      <c r="E172" s="40" t="s">
        <v>5</v>
      </c>
    </row>
    <row r="173" spans="1:5" ht="12.75">
      <c r="A173" t="s">
        <v>58</v>
      </c>
      <c r="E173" s="39" t="s">
        <v>5</v>
      </c>
    </row>
    <row r="174" spans="1:16" ht="12.75">
      <c r="A174" t="s">
        <v>50</v>
      </c>
      <c s="34" t="s">
        <v>229</v>
      </c>
      <c s="34" t="s">
        <v>4577</v>
      </c>
      <c s="35" t="s">
        <v>5</v>
      </c>
      <c s="6" t="s">
        <v>4578</v>
      </c>
      <c s="36" t="s">
        <v>139</v>
      </c>
      <c s="37">
        <v>1</v>
      </c>
      <c s="36">
        <v>0</v>
      </c>
      <c s="36">
        <f>ROUND(G174*H174,6)</f>
      </c>
      <c r="L174" s="38">
        <v>0</v>
      </c>
      <c s="32">
        <f>ROUND(ROUND(L174,2)*ROUND(G174,3),2)</f>
      </c>
      <c s="36" t="s">
        <v>61</v>
      </c>
      <c>
        <f>(M174*21)/100</f>
      </c>
      <c t="s">
        <v>28</v>
      </c>
    </row>
    <row r="175" spans="1:5" ht="12.75">
      <c r="A175" s="35" t="s">
        <v>56</v>
      </c>
      <c r="E175" s="39" t="s">
        <v>4578</v>
      </c>
    </row>
    <row r="176" spans="1:5" ht="12.75">
      <c r="A176" s="35" t="s">
        <v>57</v>
      </c>
      <c r="E176" s="40" t="s">
        <v>5</v>
      </c>
    </row>
    <row r="177" spans="1:5" ht="12.75">
      <c r="A177" t="s">
        <v>58</v>
      </c>
      <c r="E177" s="39" t="s">
        <v>5</v>
      </c>
    </row>
    <row r="178" spans="1:16" ht="25.5">
      <c r="A178" t="s">
        <v>50</v>
      </c>
      <c s="34" t="s">
        <v>233</v>
      </c>
      <c s="34" t="s">
        <v>4579</v>
      </c>
      <c s="35" t="s">
        <v>5</v>
      </c>
      <c s="6" t="s">
        <v>4580</v>
      </c>
      <c s="36" t="s">
        <v>139</v>
      </c>
      <c s="37">
        <v>4</v>
      </c>
      <c s="36">
        <v>0</v>
      </c>
      <c s="36">
        <f>ROUND(G178*H178,6)</f>
      </c>
      <c r="L178" s="38">
        <v>0</v>
      </c>
      <c s="32">
        <f>ROUND(ROUND(L178,2)*ROUND(G178,3),2)</f>
      </c>
      <c s="36" t="s">
        <v>61</v>
      </c>
      <c>
        <f>(M178*21)/100</f>
      </c>
      <c t="s">
        <v>28</v>
      </c>
    </row>
    <row r="179" spans="1:5" ht="25.5">
      <c r="A179" s="35" t="s">
        <v>56</v>
      </c>
      <c r="E179" s="39" t="s">
        <v>4580</v>
      </c>
    </row>
    <row r="180" spans="1:5" ht="12.75">
      <c r="A180" s="35" t="s">
        <v>57</v>
      </c>
      <c r="E180" s="40" t="s">
        <v>5</v>
      </c>
    </row>
    <row r="181" spans="1:5" ht="12.75">
      <c r="A181" t="s">
        <v>58</v>
      </c>
      <c r="E181" s="39" t="s">
        <v>5</v>
      </c>
    </row>
    <row r="182" spans="1:16" ht="12.75">
      <c r="A182" t="s">
        <v>50</v>
      </c>
      <c s="34" t="s">
        <v>237</v>
      </c>
      <c s="34" t="s">
        <v>4581</v>
      </c>
      <c s="35" t="s">
        <v>5</v>
      </c>
      <c s="6" t="s">
        <v>4582</v>
      </c>
      <c s="36" t="s">
        <v>139</v>
      </c>
      <c s="37">
        <v>4</v>
      </c>
      <c s="36">
        <v>0</v>
      </c>
      <c s="36">
        <f>ROUND(G182*H182,6)</f>
      </c>
      <c r="L182" s="38">
        <v>0</v>
      </c>
      <c s="32">
        <f>ROUND(ROUND(L182,2)*ROUND(G182,3),2)</f>
      </c>
      <c s="36" t="s">
        <v>61</v>
      </c>
      <c>
        <f>(M182*21)/100</f>
      </c>
      <c t="s">
        <v>28</v>
      </c>
    </row>
    <row r="183" spans="1:5" ht="12.75">
      <c r="A183" s="35" t="s">
        <v>56</v>
      </c>
      <c r="E183" s="39" t="s">
        <v>4582</v>
      </c>
    </row>
    <row r="184" spans="1:5" ht="12.75">
      <c r="A184" s="35" t="s">
        <v>57</v>
      </c>
      <c r="E184" s="40" t="s">
        <v>5</v>
      </c>
    </row>
    <row r="185" spans="1:5" ht="12.75">
      <c r="A185" t="s">
        <v>58</v>
      </c>
      <c r="E185" s="39" t="s">
        <v>5</v>
      </c>
    </row>
    <row r="186" spans="1:16" ht="12.75">
      <c r="A186" t="s">
        <v>50</v>
      </c>
      <c s="34" t="s">
        <v>240</v>
      </c>
      <c s="34" t="s">
        <v>4583</v>
      </c>
      <c s="35" t="s">
        <v>5</v>
      </c>
      <c s="6" t="s">
        <v>4584</v>
      </c>
      <c s="36" t="s">
        <v>139</v>
      </c>
      <c s="37">
        <v>5</v>
      </c>
      <c s="36">
        <v>0</v>
      </c>
      <c s="36">
        <f>ROUND(G186*H186,6)</f>
      </c>
      <c r="L186" s="38">
        <v>0</v>
      </c>
      <c s="32">
        <f>ROUND(ROUND(L186,2)*ROUND(G186,3),2)</f>
      </c>
      <c s="36" t="s">
        <v>61</v>
      </c>
      <c>
        <f>(M186*21)/100</f>
      </c>
      <c t="s">
        <v>28</v>
      </c>
    </row>
    <row r="187" spans="1:5" ht="12.75">
      <c r="A187" s="35" t="s">
        <v>56</v>
      </c>
      <c r="E187" s="39" t="s">
        <v>4584</v>
      </c>
    </row>
    <row r="188" spans="1:5" ht="12.75">
      <c r="A188" s="35" t="s">
        <v>57</v>
      </c>
      <c r="E188" s="40" t="s">
        <v>5</v>
      </c>
    </row>
    <row r="189" spans="1:5" ht="12.75">
      <c r="A189" t="s">
        <v>58</v>
      </c>
      <c r="E189" s="39" t="s">
        <v>5</v>
      </c>
    </row>
    <row r="190" spans="1:13" ht="12.75">
      <c r="A190" t="s">
        <v>47</v>
      </c>
      <c r="C190" s="31" t="s">
        <v>4585</v>
      </c>
      <c r="E190" s="33" t="s">
        <v>4586</v>
      </c>
      <c r="J190" s="32">
        <f>0</f>
      </c>
      <c s="32">
        <f>0</f>
      </c>
      <c s="32">
        <f>0+L191+L195+L199+L203</f>
      </c>
      <c s="32">
        <f>0+M191+M195+M199+M203</f>
      </c>
    </row>
    <row r="191" spans="1:16" ht="12.75">
      <c r="A191" t="s">
        <v>50</v>
      </c>
      <c s="34" t="s">
        <v>244</v>
      </c>
      <c s="34" t="s">
        <v>4587</v>
      </c>
      <c s="35" t="s">
        <v>5</v>
      </c>
      <c s="6" t="s">
        <v>4588</v>
      </c>
      <c s="36" t="s">
        <v>139</v>
      </c>
      <c s="37">
        <v>1</v>
      </c>
      <c s="36">
        <v>0</v>
      </c>
      <c s="36">
        <f>ROUND(G191*H191,6)</f>
      </c>
      <c r="L191" s="38">
        <v>0</v>
      </c>
      <c s="32">
        <f>ROUND(ROUND(L191,2)*ROUND(G191,3),2)</f>
      </c>
      <c s="36" t="s">
        <v>61</v>
      </c>
      <c>
        <f>(M191*21)/100</f>
      </c>
      <c t="s">
        <v>28</v>
      </c>
    </row>
    <row r="192" spans="1:5" ht="12.75">
      <c r="A192" s="35" t="s">
        <v>56</v>
      </c>
      <c r="E192" s="39" t="s">
        <v>4588</v>
      </c>
    </row>
    <row r="193" spans="1:5" ht="12.75">
      <c r="A193" s="35" t="s">
        <v>57</v>
      </c>
      <c r="E193" s="40" t="s">
        <v>5</v>
      </c>
    </row>
    <row r="194" spans="1:5" ht="12.75">
      <c r="A194" t="s">
        <v>58</v>
      </c>
      <c r="E194" s="39" t="s">
        <v>5</v>
      </c>
    </row>
    <row r="195" spans="1:16" ht="12.75">
      <c r="A195" t="s">
        <v>50</v>
      </c>
      <c s="34" t="s">
        <v>247</v>
      </c>
      <c s="34" t="s">
        <v>4589</v>
      </c>
      <c s="35" t="s">
        <v>5</v>
      </c>
      <c s="6" t="s">
        <v>4590</v>
      </c>
      <c s="36" t="s">
        <v>139</v>
      </c>
      <c s="37">
        <v>1</v>
      </c>
      <c s="36">
        <v>0</v>
      </c>
      <c s="36">
        <f>ROUND(G195*H195,6)</f>
      </c>
      <c r="L195" s="38">
        <v>0</v>
      </c>
      <c s="32">
        <f>ROUND(ROUND(L195,2)*ROUND(G195,3),2)</f>
      </c>
      <c s="36" t="s">
        <v>61</v>
      </c>
      <c>
        <f>(M195*21)/100</f>
      </c>
      <c t="s">
        <v>28</v>
      </c>
    </row>
    <row r="196" spans="1:5" ht="12.75">
      <c r="A196" s="35" t="s">
        <v>56</v>
      </c>
      <c r="E196" s="39" t="s">
        <v>4590</v>
      </c>
    </row>
    <row r="197" spans="1:5" ht="12.75">
      <c r="A197" s="35" t="s">
        <v>57</v>
      </c>
      <c r="E197" s="40" t="s">
        <v>5</v>
      </c>
    </row>
    <row r="198" spans="1:5" ht="12.75">
      <c r="A198" t="s">
        <v>58</v>
      </c>
      <c r="E198" s="39" t="s">
        <v>5</v>
      </c>
    </row>
    <row r="199" spans="1:16" ht="12.75">
      <c r="A199" t="s">
        <v>50</v>
      </c>
      <c s="34" t="s">
        <v>250</v>
      </c>
      <c s="34" t="s">
        <v>4591</v>
      </c>
      <c s="35" t="s">
        <v>5</v>
      </c>
      <c s="6" t="s">
        <v>4592</v>
      </c>
      <c s="36" t="s">
        <v>139</v>
      </c>
      <c s="37">
        <v>1</v>
      </c>
      <c s="36">
        <v>0</v>
      </c>
      <c s="36">
        <f>ROUND(G199*H199,6)</f>
      </c>
      <c r="L199" s="38">
        <v>0</v>
      </c>
      <c s="32">
        <f>ROUND(ROUND(L199,2)*ROUND(G199,3),2)</f>
      </c>
      <c s="36" t="s">
        <v>61</v>
      </c>
      <c>
        <f>(M199*21)/100</f>
      </c>
      <c t="s">
        <v>28</v>
      </c>
    </row>
    <row r="200" spans="1:5" ht="12.75">
      <c r="A200" s="35" t="s">
        <v>56</v>
      </c>
      <c r="E200" s="39" t="s">
        <v>4592</v>
      </c>
    </row>
    <row r="201" spans="1:5" ht="12.75">
      <c r="A201" s="35" t="s">
        <v>57</v>
      </c>
      <c r="E201" s="40" t="s">
        <v>5</v>
      </c>
    </row>
    <row r="202" spans="1:5" ht="12.75">
      <c r="A202" t="s">
        <v>58</v>
      </c>
      <c r="E202" s="39" t="s">
        <v>5</v>
      </c>
    </row>
    <row r="203" spans="1:16" ht="12.75">
      <c r="A203" t="s">
        <v>50</v>
      </c>
      <c s="34" t="s">
        <v>253</v>
      </c>
      <c s="34" t="s">
        <v>4593</v>
      </c>
      <c s="35" t="s">
        <v>5</v>
      </c>
      <c s="6" t="s">
        <v>4594</v>
      </c>
      <c s="36" t="s">
        <v>139</v>
      </c>
      <c s="37">
        <v>2</v>
      </c>
      <c s="36">
        <v>0</v>
      </c>
      <c s="36">
        <f>ROUND(G203*H203,6)</f>
      </c>
      <c r="L203" s="38">
        <v>0</v>
      </c>
      <c s="32">
        <f>ROUND(ROUND(L203,2)*ROUND(G203,3),2)</f>
      </c>
      <c s="36" t="s">
        <v>61</v>
      </c>
      <c>
        <f>(M203*21)/100</f>
      </c>
      <c t="s">
        <v>28</v>
      </c>
    </row>
    <row r="204" spans="1:5" ht="12.75">
      <c r="A204" s="35" t="s">
        <v>56</v>
      </c>
      <c r="E204" s="39" t="s">
        <v>4594</v>
      </c>
    </row>
    <row r="205" spans="1:5" ht="12.75">
      <c r="A205" s="35" t="s">
        <v>57</v>
      </c>
      <c r="E205" s="40" t="s">
        <v>5</v>
      </c>
    </row>
    <row r="206" spans="1:5" ht="12.75">
      <c r="A206" t="s">
        <v>58</v>
      </c>
      <c r="E206" s="39" t="s">
        <v>5</v>
      </c>
    </row>
    <row r="207" spans="1:13" ht="12.75">
      <c r="A207" t="s">
        <v>47</v>
      </c>
      <c r="C207" s="31" t="s">
        <v>4595</v>
      </c>
      <c r="E207" s="33" t="s">
        <v>4596</v>
      </c>
      <c r="J207" s="32">
        <f>0</f>
      </c>
      <c s="32">
        <f>0</f>
      </c>
      <c s="32">
        <f>0+L208+L212+L216</f>
      </c>
      <c s="32">
        <f>0+M208+M212+M216</f>
      </c>
    </row>
    <row r="208" spans="1:16" ht="38.25">
      <c r="A208" t="s">
        <v>50</v>
      </c>
      <c s="34" t="s">
        <v>256</v>
      </c>
      <c s="34" t="s">
        <v>4597</v>
      </c>
      <c s="35" t="s">
        <v>5</v>
      </c>
      <c s="6" t="s">
        <v>4598</v>
      </c>
      <c s="36" t="s">
        <v>139</v>
      </c>
      <c s="37">
        <v>1</v>
      </c>
      <c s="36">
        <v>0</v>
      </c>
      <c s="36">
        <f>ROUND(G208*H208,6)</f>
      </c>
      <c r="L208" s="38">
        <v>0</v>
      </c>
      <c s="32">
        <f>ROUND(ROUND(L208,2)*ROUND(G208,3),2)</f>
      </c>
      <c s="36" t="s">
        <v>61</v>
      </c>
      <c>
        <f>(M208*21)/100</f>
      </c>
      <c t="s">
        <v>28</v>
      </c>
    </row>
    <row r="209" spans="1:5" ht="38.25">
      <c r="A209" s="35" t="s">
        <v>56</v>
      </c>
      <c r="E209" s="39" t="s">
        <v>4599</v>
      </c>
    </row>
    <row r="210" spans="1:5" ht="12.75">
      <c r="A210" s="35" t="s">
        <v>57</v>
      </c>
      <c r="E210" s="40" t="s">
        <v>5</v>
      </c>
    </row>
    <row r="211" spans="1:5" ht="12.75">
      <c r="A211" t="s">
        <v>58</v>
      </c>
      <c r="E211" s="39" t="s">
        <v>5</v>
      </c>
    </row>
    <row r="212" spans="1:16" ht="25.5">
      <c r="A212" t="s">
        <v>50</v>
      </c>
      <c s="34" t="s">
        <v>260</v>
      </c>
      <c s="34" t="s">
        <v>4600</v>
      </c>
      <c s="35" t="s">
        <v>5</v>
      </c>
      <c s="6" t="s">
        <v>4601</v>
      </c>
      <c s="36" t="s">
        <v>139</v>
      </c>
      <c s="37">
        <v>1</v>
      </c>
      <c s="36">
        <v>0</v>
      </c>
      <c s="36">
        <f>ROUND(G212*H212,6)</f>
      </c>
      <c r="L212" s="38">
        <v>0</v>
      </c>
      <c s="32">
        <f>ROUND(ROUND(L212,2)*ROUND(G212,3),2)</f>
      </c>
      <c s="36" t="s">
        <v>61</v>
      </c>
      <c>
        <f>(M212*21)/100</f>
      </c>
      <c t="s">
        <v>28</v>
      </c>
    </row>
    <row r="213" spans="1:5" ht="25.5">
      <c r="A213" s="35" t="s">
        <v>56</v>
      </c>
      <c r="E213" s="39" t="s">
        <v>4601</v>
      </c>
    </row>
    <row r="214" spans="1:5" ht="12.75">
      <c r="A214" s="35" t="s">
        <v>57</v>
      </c>
      <c r="E214" s="40" t="s">
        <v>5</v>
      </c>
    </row>
    <row r="215" spans="1:5" ht="12.75">
      <c r="A215" t="s">
        <v>58</v>
      </c>
      <c r="E215" s="39" t="s">
        <v>5</v>
      </c>
    </row>
    <row r="216" spans="1:16" ht="25.5">
      <c r="A216" t="s">
        <v>50</v>
      </c>
      <c s="34" t="s">
        <v>385</v>
      </c>
      <c s="34" t="s">
        <v>4602</v>
      </c>
      <c s="35" t="s">
        <v>5</v>
      </c>
      <c s="6" t="s">
        <v>4603</v>
      </c>
      <c s="36" t="s">
        <v>139</v>
      </c>
      <c s="37">
        <v>1</v>
      </c>
      <c s="36">
        <v>0</v>
      </c>
      <c s="36">
        <f>ROUND(G216*H216,6)</f>
      </c>
      <c r="L216" s="38">
        <v>0</v>
      </c>
      <c s="32">
        <f>ROUND(ROUND(L216,2)*ROUND(G216,3),2)</f>
      </c>
      <c s="36" t="s">
        <v>61</v>
      </c>
      <c>
        <f>(M216*21)/100</f>
      </c>
      <c t="s">
        <v>28</v>
      </c>
    </row>
    <row r="217" spans="1:5" ht="25.5">
      <c r="A217" s="35" t="s">
        <v>56</v>
      </c>
      <c r="E217" s="39" t="s">
        <v>4603</v>
      </c>
    </row>
    <row r="218" spans="1:5" ht="12.75">
      <c r="A218" s="35" t="s">
        <v>57</v>
      </c>
      <c r="E218" s="40" t="s">
        <v>5</v>
      </c>
    </row>
    <row r="219" spans="1:5" ht="12.75">
      <c r="A219" t="s">
        <v>58</v>
      </c>
      <c r="E219" s="39" t="s">
        <v>5</v>
      </c>
    </row>
    <row r="220" spans="1:13" ht="12.75">
      <c r="A220" t="s">
        <v>47</v>
      </c>
      <c r="C220" s="31" t="s">
        <v>4604</v>
      </c>
      <c r="E220" s="33" t="s">
        <v>4605</v>
      </c>
      <c r="J220" s="32">
        <f>0</f>
      </c>
      <c s="32">
        <f>0</f>
      </c>
      <c s="32">
        <f>0+L221+L225+L229+L233</f>
      </c>
      <c s="32">
        <f>0+M221+M225+M229+M233</f>
      </c>
    </row>
    <row r="221" spans="1:16" ht="25.5">
      <c r="A221" t="s">
        <v>50</v>
      </c>
      <c s="34" t="s">
        <v>388</v>
      </c>
      <c s="34" t="s">
        <v>4606</v>
      </c>
      <c s="35" t="s">
        <v>5</v>
      </c>
      <c s="6" t="s">
        <v>4607</v>
      </c>
      <c s="36" t="s">
        <v>139</v>
      </c>
      <c s="37">
        <v>2</v>
      </c>
      <c s="36">
        <v>0</v>
      </c>
      <c s="36">
        <f>ROUND(G221*H221,6)</f>
      </c>
      <c r="L221" s="38">
        <v>0</v>
      </c>
      <c s="32">
        <f>ROUND(ROUND(L221,2)*ROUND(G221,3),2)</f>
      </c>
      <c s="36" t="s">
        <v>61</v>
      </c>
      <c>
        <f>(M221*21)/100</f>
      </c>
      <c t="s">
        <v>28</v>
      </c>
    </row>
    <row r="222" spans="1:5" ht="76.5">
      <c r="A222" s="35" t="s">
        <v>56</v>
      </c>
      <c r="E222" s="39" t="s">
        <v>4608</v>
      </c>
    </row>
    <row r="223" spans="1:5" ht="12.75">
      <c r="A223" s="35" t="s">
        <v>57</v>
      </c>
      <c r="E223" s="40" t="s">
        <v>5</v>
      </c>
    </row>
    <row r="224" spans="1:5" ht="12.75">
      <c r="A224" t="s">
        <v>58</v>
      </c>
      <c r="E224" s="39" t="s">
        <v>5</v>
      </c>
    </row>
    <row r="225" spans="1:16" ht="12.75">
      <c r="A225" t="s">
        <v>50</v>
      </c>
      <c s="34" t="s">
        <v>390</v>
      </c>
      <c s="34" t="s">
        <v>4609</v>
      </c>
      <c s="35" t="s">
        <v>5</v>
      </c>
      <c s="6" t="s">
        <v>4610</v>
      </c>
      <c s="36" t="s">
        <v>139</v>
      </c>
      <c s="37">
        <v>2</v>
      </c>
      <c s="36">
        <v>0</v>
      </c>
      <c s="36">
        <f>ROUND(G225*H225,6)</f>
      </c>
      <c r="L225" s="38">
        <v>0</v>
      </c>
      <c s="32">
        <f>ROUND(ROUND(L225,2)*ROUND(G225,3),2)</f>
      </c>
      <c s="36" t="s">
        <v>61</v>
      </c>
      <c>
        <f>(M225*21)/100</f>
      </c>
      <c t="s">
        <v>28</v>
      </c>
    </row>
    <row r="226" spans="1:5" ht="12.75">
      <c r="A226" s="35" t="s">
        <v>56</v>
      </c>
      <c r="E226" s="39" t="s">
        <v>4610</v>
      </c>
    </row>
    <row r="227" spans="1:5" ht="12.75">
      <c r="A227" s="35" t="s">
        <v>57</v>
      </c>
      <c r="E227" s="40" t="s">
        <v>5</v>
      </c>
    </row>
    <row r="228" spans="1:5" ht="12.75">
      <c r="A228" t="s">
        <v>58</v>
      </c>
      <c r="E228" s="39" t="s">
        <v>5</v>
      </c>
    </row>
    <row r="229" spans="1:16" ht="12.75">
      <c r="A229" t="s">
        <v>50</v>
      </c>
      <c s="34" t="s">
        <v>392</v>
      </c>
      <c s="34" t="s">
        <v>4611</v>
      </c>
      <c s="35" t="s">
        <v>5</v>
      </c>
      <c s="6" t="s">
        <v>4612</v>
      </c>
      <c s="36" t="s">
        <v>139</v>
      </c>
      <c s="37">
        <v>2</v>
      </c>
      <c s="36">
        <v>0</v>
      </c>
      <c s="36">
        <f>ROUND(G229*H229,6)</f>
      </c>
      <c r="L229" s="38">
        <v>0</v>
      </c>
      <c s="32">
        <f>ROUND(ROUND(L229,2)*ROUND(G229,3),2)</f>
      </c>
      <c s="36" t="s">
        <v>61</v>
      </c>
      <c>
        <f>(M229*21)/100</f>
      </c>
      <c t="s">
        <v>28</v>
      </c>
    </row>
    <row r="230" spans="1:5" ht="12.75">
      <c r="A230" s="35" t="s">
        <v>56</v>
      </c>
      <c r="E230" s="39" t="s">
        <v>4612</v>
      </c>
    </row>
    <row r="231" spans="1:5" ht="12.75">
      <c r="A231" s="35" t="s">
        <v>57</v>
      </c>
      <c r="E231" s="40" t="s">
        <v>5</v>
      </c>
    </row>
    <row r="232" spans="1:5" ht="12.75">
      <c r="A232" t="s">
        <v>58</v>
      </c>
      <c r="E232" s="39" t="s">
        <v>5</v>
      </c>
    </row>
    <row r="233" spans="1:16" ht="12.75">
      <c r="A233" t="s">
        <v>50</v>
      </c>
      <c s="34" t="s">
        <v>395</v>
      </c>
      <c s="34" t="s">
        <v>4613</v>
      </c>
      <c s="35" t="s">
        <v>5</v>
      </c>
      <c s="6" t="s">
        <v>4614</v>
      </c>
      <c s="36" t="s">
        <v>71</v>
      </c>
      <c s="37">
        <v>1</v>
      </c>
      <c s="36">
        <v>0</v>
      </c>
      <c s="36">
        <f>ROUND(G233*H233,6)</f>
      </c>
      <c r="L233" s="38">
        <v>0</v>
      </c>
      <c s="32">
        <f>ROUND(ROUND(L233,2)*ROUND(G233,3),2)</f>
      </c>
      <c s="36" t="s">
        <v>61</v>
      </c>
      <c>
        <f>(M233*21)/100</f>
      </c>
      <c t="s">
        <v>28</v>
      </c>
    </row>
    <row r="234" spans="1:5" ht="12.75">
      <c r="A234" s="35" t="s">
        <v>56</v>
      </c>
      <c r="E234" s="39" t="s">
        <v>4614</v>
      </c>
    </row>
    <row r="235" spans="1:5" ht="12.75">
      <c r="A235" s="35" t="s">
        <v>57</v>
      </c>
      <c r="E235" s="40" t="s">
        <v>5</v>
      </c>
    </row>
    <row r="236" spans="1:5" ht="12.75">
      <c r="A236" t="s">
        <v>58</v>
      </c>
      <c r="E236" s="39" t="s">
        <v>5</v>
      </c>
    </row>
    <row r="237" spans="1:13" ht="12.75">
      <c r="A237" t="s">
        <v>47</v>
      </c>
      <c r="C237" s="31" t="s">
        <v>4615</v>
      </c>
      <c r="E237" s="33" t="s">
        <v>4616</v>
      </c>
      <c r="J237" s="32">
        <f>0</f>
      </c>
      <c s="32">
        <f>0</f>
      </c>
      <c s="32">
        <f>0+L238+L242+L246+L250+L254+L258+L262+L266+L270+L274+L278+L282+L286</f>
      </c>
      <c s="32">
        <f>0+M238+M242+M246+M250+M254+M258+M262+M266+M270+M274+M278+M282+M286</f>
      </c>
    </row>
    <row r="238" spans="1:16" ht="25.5">
      <c r="A238" t="s">
        <v>50</v>
      </c>
      <c s="34" t="s">
        <v>398</v>
      </c>
      <c s="34" t="s">
        <v>3926</v>
      </c>
      <c s="35" t="s">
        <v>5</v>
      </c>
      <c s="6" t="s">
        <v>3927</v>
      </c>
      <c s="36" t="s">
        <v>48</v>
      </c>
      <c s="37">
        <v>50</v>
      </c>
      <c s="36">
        <v>0</v>
      </c>
      <c s="36">
        <f>ROUND(G238*H238,6)</f>
      </c>
      <c r="L238" s="38">
        <v>0</v>
      </c>
      <c s="32">
        <f>ROUND(ROUND(L238,2)*ROUND(G238,3),2)</f>
      </c>
      <c s="36" t="s">
        <v>447</v>
      </c>
      <c>
        <f>(M238*21)/100</f>
      </c>
      <c t="s">
        <v>28</v>
      </c>
    </row>
    <row r="239" spans="1:5" ht="25.5">
      <c r="A239" s="35" t="s">
        <v>56</v>
      </c>
      <c r="E239" s="39" t="s">
        <v>3927</v>
      </c>
    </row>
    <row r="240" spans="1:5" ht="25.5">
      <c r="A240" s="35" t="s">
        <v>57</v>
      </c>
      <c r="E240" s="40" t="s">
        <v>4617</v>
      </c>
    </row>
    <row r="241" spans="1:5" ht="12.75">
      <c r="A241" t="s">
        <v>58</v>
      </c>
      <c r="E241" s="39" t="s">
        <v>5</v>
      </c>
    </row>
    <row r="242" spans="1:16" ht="12.75">
      <c r="A242" t="s">
        <v>50</v>
      </c>
      <c s="34" t="s">
        <v>401</v>
      </c>
      <c s="34" t="s">
        <v>4006</v>
      </c>
      <c s="35" t="s">
        <v>5</v>
      </c>
      <c s="6" t="s">
        <v>4007</v>
      </c>
      <c s="36" t="s">
        <v>48</v>
      </c>
      <c s="37">
        <v>50</v>
      </c>
      <c s="36">
        <v>0.0001</v>
      </c>
      <c s="36">
        <f>ROUND(G242*H242,6)</f>
      </c>
      <c r="L242" s="38">
        <v>0</v>
      </c>
      <c s="32">
        <f>ROUND(ROUND(L242,2)*ROUND(G242,3),2)</f>
      </c>
      <c s="36" t="s">
        <v>447</v>
      </c>
      <c>
        <f>(M242*21)/100</f>
      </c>
      <c t="s">
        <v>28</v>
      </c>
    </row>
    <row r="243" spans="1:5" ht="12.75">
      <c r="A243" s="35" t="s">
        <v>56</v>
      </c>
      <c r="E243" s="39" t="s">
        <v>4007</v>
      </c>
    </row>
    <row r="244" spans="1:5" ht="25.5">
      <c r="A244" s="35" t="s">
        <v>57</v>
      </c>
      <c r="E244" s="40" t="s">
        <v>4617</v>
      </c>
    </row>
    <row r="245" spans="1:5" ht="12.75">
      <c r="A245" t="s">
        <v>58</v>
      </c>
      <c r="E245" s="39" t="s">
        <v>5</v>
      </c>
    </row>
    <row r="246" spans="1:16" ht="25.5">
      <c r="A246" t="s">
        <v>50</v>
      </c>
      <c s="34" t="s">
        <v>404</v>
      </c>
      <c s="34" t="s">
        <v>3929</v>
      </c>
      <c s="35" t="s">
        <v>5</v>
      </c>
      <c s="6" t="s">
        <v>3930</v>
      </c>
      <c s="36" t="s">
        <v>48</v>
      </c>
      <c s="37">
        <v>135</v>
      </c>
      <c s="36">
        <v>0</v>
      </c>
      <c s="36">
        <f>ROUND(G246*H246,6)</f>
      </c>
      <c r="L246" s="38">
        <v>0</v>
      </c>
      <c s="32">
        <f>ROUND(ROUND(L246,2)*ROUND(G246,3),2)</f>
      </c>
      <c s="36" t="s">
        <v>447</v>
      </c>
      <c>
        <f>(M246*21)/100</f>
      </c>
      <c t="s">
        <v>28</v>
      </c>
    </row>
    <row r="247" spans="1:5" ht="25.5">
      <c r="A247" s="35" t="s">
        <v>56</v>
      </c>
      <c r="E247" s="39" t="s">
        <v>3930</v>
      </c>
    </row>
    <row r="248" spans="1:5" ht="38.25">
      <c r="A248" s="35" t="s">
        <v>57</v>
      </c>
      <c r="E248" s="40" t="s">
        <v>4618</v>
      </c>
    </row>
    <row r="249" spans="1:5" ht="12.75">
      <c r="A249" t="s">
        <v>58</v>
      </c>
      <c r="E249" s="39" t="s">
        <v>5</v>
      </c>
    </row>
    <row r="250" spans="1:16" ht="12.75">
      <c r="A250" t="s">
        <v>50</v>
      </c>
      <c s="34" t="s">
        <v>407</v>
      </c>
      <c s="34" t="s">
        <v>4011</v>
      </c>
      <c s="35" t="s">
        <v>5</v>
      </c>
      <c s="6" t="s">
        <v>4012</v>
      </c>
      <c s="36" t="s">
        <v>48</v>
      </c>
      <c s="37">
        <v>135</v>
      </c>
      <c s="36">
        <v>0.00012</v>
      </c>
      <c s="36">
        <f>ROUND(G250*H250,6)</f>
      </c>
      <c r="L250" s="38">
        <v>0</v>
      </c>
      <c s="32">
        <f>ROUND(ROUND(L250,2)*ROUND(G250,3),2)</f>
      </c>
      <c s="36" t="s">
        <v>447</v>
      </c>
      <c>
        <f>(M250*21)/100</f>
      </c>
      <c t="s">
        <v>28</v>
      </c>
    </row>
    <row r="251" spans="1:5" ht="12.75">
      <c r="A251" s="35" t="s">
        <v>56</v>
      </c>
      <c r="E251" s="39" t="s">
        <v>4012</v>
      </c>
    </row>
    <row r="252" spans="1:5" ht="38.25">
      <c r="A252" s="35" t="s">
        <v>57</v>
      </c>
      <c r="E252" s="40" t="s">
        <v>4618</v>
      </c>
    </row>
    <row r="253" spans="1:5" ht="12.75">
      <c r="A253" t="s">
        <v>58</v>
      </c>
      <c r="E253" s="39" t="s">
        <v>5</v>
      </c>
    </row>
    <row r="254" spans="1:16" ht="25.5">
      <c r="A254" t="s">
        <v>50</v>
      </c>
      <c s="34" t="s">
        <v>410</v>
      </c>
      <c s="34" t="s">
        <v>4619</v>
      </c>
      <c s="35" t="s">
        <v>5</v>
      </c>
      <c s="6" t="s">
        <v>4620</v>
      </c>
      <c s="36" t="s">
        <v>48</v>
      </c>
      <c s="37">
        <v>5</v>
      </c>
      <c s="36">
        <v>0</v>
      </c>
      <c s="36">
        <f>ROUND(G254*H254,6)</f>
      </c>
      <c r="L254" s="38">
        <v>0</v>
      </c>
      <c s="32">
        <f>ROUND(ROUND(L254,2)*ROUND(G254,3),2)</f>
      </c>
      <c s="36" t="s">
        <v>447</v>
      </c>
      <c>
        <f>(M254*21)/100</f>
      </c>
      <c t="s">
        <v>28</v>
      </c>
    </row>
    <row r="255" spans="1:5" ht="25.5">
      <c r="A255" s="35" t="s">
        <v>56</v>
      </c>
      <c r="E255" s="39" t="s">
        <v>4620</v>
      </c>
    </row>
    <row r="256" spans="1:5" ht="12.75">
      <c r="A256" s="35" t="s">
        <v>57</v>
      </c>
      <c r="E256" s="40" t="s">
        <v>4621</v>
      </c>
    </row>
    <row r="257" spans="1:5" ht="12.75">
      <c r="A257" t="s">
        <v>58</v>
      </c>
      <c r="E257" s="39" t="s">
        <v>5</v>
      </c>
    </row>
    <row r="258" spans="1:16" ht="12.75">
      <c r="A258" t="s">
        <v>50</v>
      </c>
      <c s="34" t="s">
        <v>413</v>
      </c>
      <c s="34" t="s">
        <v>4622</v>
      </c>
      <c s="35" t="s">
        <v>5</v>
      </c>
      <c s="6" t="s">
        <v>4623</v>
      </c>
      <c s="36" t="s">
        <v>48</v>
      </c>
      <c s="37">
        <v>5</v>
      </c>
      <c s="36">
        <v>0.00014</v>
      </c>
      <c s="36">
        <f>ROUND(G258*H258,6)</f>
      </c>
      <c r="L258" s="38">
        <v>0</v>
      </c>
      <c s="32">
        <f>ROUND(ROUND(L258,2)*ROUND(G258,3),2)</f>
      </c>
      <c s="36" t="s">
        <v>447</v>
      </c>
      <c>
        <f>(M258*21)/100</f>
      </c>
      <c t="s">
        <v>28</v>
      </c>
    </row>
    <row r="259" spans="1:5" ht="12.75">
      <c r="A259" s="35" t="s">
        <v>56</v>
      </c>
      <c r="E259" s="39" t="s">
        <v>4623</v>
      </c>
    </row>
    <row r="260" spans="1:5" ht="12.75">
      <c r="A260" s="35" t="s">
        <v>57</v>
      </c>
      <c r="E260" s="40" t="s">
        <v>4621</v>
      </c>
    </row>
    <row r="261" spans="1:5" ht="12.75">
      <c r="A261" t="s">
        <v>58</v>
      </c>
      <c r="E261" s="39" t="s">
        <v>5</v>
      </c>
    </row>
    <row r="262" spans="1:16" ht="25.5">
      <c r="A262" t="s">
        <v>50</v>
      </c>
      <c s="34" t="s">
        <v>415</v>
      </c>
      <c s="34" t="s">
        <v>4624</v>
      </c>
      <c s="35" t="s">
        <v>5</v>
      </c>
      <c s="6" t="s">
        <v>4625</v>
      </c>
      <c s="36" t="s">
        <v>48</v>
      </c>
      <c s="37">
        <v>65</v>
      </c>
      <c s="36">
        <v>0</v>
      </c>
      <c s="36">
        <f>ROUND(G262*H262,6)</f>
      </c>
      <c r="L262" s="38">
        <v>0</v>
      </c>
      <c s="32">
        <f>ROUND(ROUND(L262,2)*ROUND(G262,3),2)</f>
      </c>
      <c s="36" t="s">
        <v>447</v>
      </c>
      <c>
        <f>(M262*21)/100</f>
      </c>
      <c t="s">
        <v>28</v>
      </c>
    </row>
    <row r="263" spans="1:5" ht="25.5">
      <c r="A263" s="35" t="s">
        <v>56</v>
      </c>
      <c r="E263" s="39" t="s">
        <v>4625</v>
      </c>
    </row>
    <row r="264" spans="1:5" ht="25.5">
      <c r="A264" s="35" t="s">
        <v>57</v>
      </c>
      <c r="E264" s="40" t="s">
        <v>4626</v>
      </c>
    </row>
    <row r="265" spans="1:5" ht="12.75">
      <c r="A265" t="s">
        <v>58</v>
      </c>
      <c r="E265" s="39" t="s">
        <v>5</v>
      </c>
    </row>
    <row r="266" spans="1:16" ht="25.5">
      <c r="A266" t="s">
        <v>50</v>
      </c>
      <c s="34" t="s">
        <v>417</v>
      </c>
      <c s="34" t="s">
        <v>4627</v>
      </c>
      <c s="35" t="s">
        <v>5</v>
      </c>
      <c s="6" t="s">
        <v>4628</v>
      </c>
      <c s="36" t="s">
        <v>48</v>
      </c>
      <c s="37">
        <v>65</v>
      </c>
      <c s="36">
        <v>5E-05</v>
      </c>
      <c s="36">
        <f>ROUND(G266*H266,6)</f>
      </c>
      <c r="L266" s="38">
        <v>0</v>
      </c>
      <c s="32">
        <f>ROUND(ROUND(L266,2)*ROUND(G266,3),2)</f>
      </c>
      <c s="36" t="s">
        <v>447</v>
      </c>
      <c>
        <f>(M266*21)/100</f>
      </c>
      <c t="s">
        <v>28</v>
      </c>
    </row>
    <row r="267" spans="1:5" ht="25.5">
      <c r="A267" s="35" t="s">
        <v>56</v>
      </c>
      <c r="E267" s="39" t="s">
        <v>4628</v>
      </c>
    </row>
    <row r="268" spans="1:5" ht="25.5">
      <c r="A268" s="35" t="s">
        <v>57</v>
      </c>
      <c r="E268" s="40" t="s">
        <v>4626</v>
      </c>
    </row>
    <row r="269" spans="1:5" ht="12.75">
      <c r="A269" t="s">
        <v>58</v>
      </c>
      <c r="E269" s="39" t="s">
        <v>5</v>
      </c>
    </row>
    <row r="270" spans="1:16" ht="25.5">
      <c r="A270" t="s">
        <v>50</v>
      </c>
      <c s="34" t="s">
        <v>419</v>
      </c>
      <c s="34" t="s">
        <v>4629</v>
      </c>
      <c s="35" t="s">
        <v>5</v>
      </c>
      <c s="6" t="s">
        <v>4630</v>
      </c>
      <c s="36" t="s">
        <v>48</v>
      </c>
      <c s="37">
        <v>60</v>
      </c>
      <c s="36">
        <v>0</v>
      </c>
      <c s="36">
        <f>ROUND(G270*H270,6)</f>
      </c>
      <c r="L270" s="38">
        <v>0</v>
      </c>
      <c s="32">
        <f>ROUND(ROUND(L270,2)*ROUND(G270,3),2)</f>
      </c>
      <c s="36" t="s">
        <v>447</v>
      </c>
      <c>
        <f>(M270*21)/100</f>
      </c>
      <c t="s">
        <v>28</v>
      </c>
    </row>
    <row r="271" spans="1:5" ht="25.5">
      <c r="A271" s="35" t="s">
        <v>56</v>
      </c>
      <c r="E271" s="39" t="s">
        <v>4630</v>
      </c>
    </row>
    <row r="272" spans="1:5" ht="12.75">
      <c r="A272" s="35" t="s">
        <v>57</v>
      </c>
      <c r="E272" s="40" t="s">
        <v>5</v>
      </c>
    </row>
    <row r="273" spans="1:5" ht="12.75">
      <c r="A273" t="s">
        <v>58</v>
      </c>
      <c r="E273" s="39" t="s">
        <v>5</v>
      </c>
    </row>
    <row r="274" spans="1:16" ht="25.5">
      <c r="A274" t="s">
        <v>50</v>
      </c>
      <c s="34" t="s">
        <v>421</v>
      </c>
      <c s="34" t="s">
        <v>4631</v>
      </c>
      <c s="35" t="s">
        <v>5</v>
      </c>
      <c s="6" t="s">
        <v>4632</v>
      </c>
      <c s="36" t="s">
        <v>139</v>
      </c>
      <c s="37">
        <v>6</v>
      </c>
      <c s="36">
        <v>0</v>
      </c>
      <c s="36">
        <f>ROUND(G274*H274,6)</f>
      </c>
      <c r="L274" s="38">
        <v>0</v>
      </c>
      <c s="32">
        <f>ROUND(ROUND(L274,2)*ROUND(G274,3),2)</f>
      </c>
      <c s="36" t="s">
        <v>447</v>
      </c>
      <c>
        <f>(M274*21)/100</f>
      </c>
      <c t="s">
        <v>28</v>
      </c>
    </row>
    <row r="275" spans="1:5" ht="25.5">
      <c r="A275" s="35" t="s">
        <v>56</v>
      </c>
      <c r="E275" s="39" t="s">
        <v>4632</v>
      </c>
    </row>
    <row r="276" spans="1:5" ht="12.75">
      <c r="A276" s="35" t="s">
        <v>57</v>
      </c>
      <c r="E276" s="40" t="s">
        <v>5</v>
      </c>
    </row>
    <row r="277" spans="1:5" ht="12.75">
      <c r="A277" t="s">
        <v>58</v>
      </c>
      <c r="E277" s="39" t="s">
        <v>5</v>
      </c>
    </row>
    <row r="278" spans="1:16" ht="25.5">
      <c r="A278" t="s">
        <v>50</v>
      </c>
      <c s="34" t="s">
        <v>423</v>
      </c>
      <c s="34" t="s">
        <v>4633</v>
      </c>
      <c s="35" t="s">
        <v>5</v>
      </c>
      <c s="6" t="s">
        <v>4634</v>
      </c>
      <c s="36" t="s">
        <v>139</v>
      </c>
      <c s="37">
        <v>11</v>
      </c>
      <c s="36">
        <v>0</v>
      </c>
      <c s="36">
        <f>ROUND(G278*H278,6)</f>
      </c>
      <c r="L278" s="38">
        <v>0</v>
      </c>
      <c s="32">
        <f>ROUND(ROUND(L278,2)*ROUND(G278,3),2)</f>
      </c>
      <c s="36" t="s">
        <v>447</v>
      </c>
      <c>
        <f>(M278*21)/100</f>
      </c>
      <c t="s">
        <v>28</v>
      </c>
    </row>
    <row r="279" spans="1:5" ht="25.5">
      <c r="A279" s="35" t="s">
        <v>56</v>
      </c>
      <c r="E279" s="39" t="s">
        <v>4634</v>
      </c>
    </row>
    <row r="280" spans="1:5" ht="12.75">
      <c r="A280" s="35" t="s">
        <v>57</v>
      </c>
      <c r="E280" s="40" t="s">
        <v>5</v>
      </c>
    </row>
    <row r="281" spans="1:5" ht="12.75">
      <c r="A281" t="s">
        <v>58</v>
      </c>
      <c r="E281" s="39" t="s">
        <v>5</v>
      </c>
    </row>
    <row r="282" spans="1:16" ht="25.5">
      <c r="A282" t="s">
        <v>50</v>
      </c>
      <c s="34" t="s">
        <v>425</v>
      </c>
      <c s="34" t="s">
        <v>4635</v>
      </c>
      <c s="35" t="s">
        <v>5</v>
      </c>
      <c s="6" t="s">
        <v>4636</v>
      </c>
      <c s="36" t="s">
        <v>139</v>
      </c>
      <c s="37">
        <v>17</v>
      </c>
      <c s="36">
        <v>0</v>
      </c>
      <c s="36">
        <f>ROUND(G282*H282,6)</f>
      </c>
      <c r="L282" s="38">
        <v>0</v>
      </c>
      <c s="32">
        <f>ROUND(ROUND(L282,2)*ROUND(G282,3),2)</f>
      </c>
      <c s="36" t="s">
        <v>447</v>
      </c>
      <c>
        <f>(M282*21)/100</f>
      </c>
      <c t="s">
        <v>28</v>
      </c>
    </row>
    <row r="283" spans="1:5" ht="25.5">
      <c r="A283" s="35" t="s">
        <v>56</v>
      </c>
      <c r="E283" s="39" t="s">
        <v>4636</v>
      </c>
    </row>
    <row r="284" spans="1:5" ht="12.75">
      <c r="A284" s="35" t="s">
        <v>57</v>
      </c>
      <c r="E284" s="40" t="s">
        <v>5</v>
      </c>
    </row>
    <row r="285" spans="1:5" ht="12.75">
      <c r="A285" t="s">
        <v>58</v>
      </c>
      <c r="E285" s="39" t="s">
        <v>5</v>
      </c>
    </row>
    <row r="286" spans="1:16" ht="25.5">
      <c r="A286" t="s">
        <v>50</v>
      </c>
      <c s="34" t="s">
        <v>428</v>
      </c>
      <c s="34" t="s">
        <v>4637</v>
      </c>
      <c s="35" t="s">
        <v>5</v>
      </c>
      <c s="6" t="s">
        <v>4638</v>
      </c>
      <c s="36" t="s">
        <v>139</v>
      </c>
      <c s="37">
        <v>60</v>
      </c>
      <c s="36">
        <v>0</v>
      </c>
      <c s="36">
        <f>ROUND(G286*H286,6)</f>
      </c>
      <c r="L286" s="38">
        <v>0</v>
      </c>
      <c s="32">
        <f>ROUND(ROUND(L286,2)*ROUND(G286,3),2)</f>
      </c>
      <c s="36" t="s">
        <v>447</v>
      </c>
      <c>
        <f>(M286*21)/100</f>
      </c>
      <c t="s">
        <v>28</v>
      </c>
    </row>
    <row r="287" spans="1:5" ht="25.5">
      <c r="A287" s="35" t="s">
        <v>56</v>
      </c>
      <c r="E287" s="39" t="s">
        <v>4638</v>
      </c>
    </row>
    <row r="288" spans="1:5" ht="12.75">
      <c r="A288" s="35" t="s">
        <v>57</v>
      </c>
      <c r="E288" s="40" t="s">
        <v>5</v>
      </c>
    </row>
    <row r="289" spans="1:5" ht="12.75">
      <c r="A289" t="s">
        <v>58</v>
      </c>
      <c r="E289" s="39" t="s">
        <v>5</v>
      </c>
    </row>
    <row r="290" spans="1:13" ht="12.75">
      <c r="A290" t="s">
        <v>47</v>
      </c>
      <c r="C290" s="31" t="s">
        <v>4639</v>
      </c>
      <c r="E290" s="33" t="s">
        <v>4640</v>
      </c>
      <c r="J290" s="32">
        <f>0</f>
      </c>
      <c s="32">
        <f>0</f>
      </c>
      <c s="32">
        <f>0+L291+L295+L299+L303+L307+L311+L315+L319+L323+L327+L331+L335+L339+L343+L347</f>
      </c>
      <c s="32">
        <f>0+M291+M295+M299+M303+M307+M311+M315+M319+M323+M327+M331+M335+M339+M343+M347</f>
      </c>
    </row>
    <row r="291" spans="1:16" ht="25.5">
      <c r="A291" t="s">
        <v>50</v>
      </c>
      <c s="34" t="s">
        <v>431</v>
      </c>
      <c s="34" t="s">
        <v>3974</v>
      </c>
      <c s="35" t="s">
        <v>5</v>
      </c>
      <c s="6" t="s">
        <v>3975</v>
      </c>
      <c s="36" t="s">
        <v>139</v>
      </c>
      <c s="37">
        <v>1</v>
      </c>
      <c s="36">
        <v>0</v>
      </c>
      <c s="36">
        <f>ROUND(G291*H291,6)</f>
      </c>
      <c r="L291" s="38">
        <v>0</v>
      </c>
      <c s="32">
        <f>ROUND(ROUND(L291,2)*ROUND(G291,3),2)</f>
      </c>
      <c s="36" t="s">
        <v>447</v>
      </c>
      <c>
        <f>(M291*21)/100</f>
      </c>
      <c t="s">
        <v>28</v>
      </c>
    </row>
    <row r="292" spans="1:5" ht="25.5">
      <c r="A292" s="35" t="s">
        <v>56</v>
      </c>
      <c r="E292" s="39" t="s">
        <v>3975</v>
      </c>
    </row>
    <row r="293" spans="1:5" ht="12.75">
      <c r="A293" s="35" t="s">
        <v>57</v>
      </c>
      <c r="E293" s="40" t="s">
        <v>5</v>
      </c>
    </row>
    <row r="294" spans="1:5" ht="12.75">
      <c r="A294" t="s">
        <v>58</v>
      </c>
      <c r="E294" s="39" t="s">
        <v>5</v>
      </c>
    </row>
    <row r="295" spans="1:16" ht="25.5">
      <c r="A295" t="s">
        <v>50</v>
      </c>
      <c s="34" t="s">
        <v>435</v>
      </c>
      <c s="34" t="s">
        <v>4641</v>
      </c>
      <c s="35" t="s">
        <v>5</v>
      </c>
      <c s="6" t="s">
        <v>4642</v>
      </c>
      <c s="36" t="s">
        <v>139</v>
      </c>
      <c s="37">
        <v>1</v>
      </c>
      <c s="36">
        <v>0</v>
      </c>
      <c s="36">
        <f>ROUND(G295*H295,6)</f>
      </c>
      <c r="L295" s="38">
        <v>0</v>
      </c>
      <c s="32">
        <f>ROUND(ROUND(L295,2)*ROUND(G295,3),2)</f>
      </c>
      <c s="36" t="s">
        <v>447</v>
      </c>
      <c>
        <f>(M295*21)/100</f>
      </c>
      <c t="s">
        <v>28</v>
      </c>
    </row>
    <row r="296" spans="1:5" ht="25.5">
      <c r="A296" s="35" t="s">
        <v>56</v>
      </c>
      <c r="E296" s="39" t="s">
        <v>4642</v>
      </c>
    </row>
    <row r="297" spans="1:5" ht="12.75">
      <c r="A297" s="35" t="s">
        <v>57</v>
      </c>
      <c r="E297" s="40" t="s">
        <v>5</v>
      </c>
    </row>
    <row r="298" spans="1:5" ht="12.75">
      <c r="A298" t="s">
        <v>58</v>
      </c>
      <c r="E298" s="39" t="s">
        <v>5</v>
      </c>
    </row>
    <row r="299" spans="1:16" ht="25.5">
      <c r="A299" t="s">
        <v>50</v>
      </c>
      <c s="34" t="s">
        <v>611</v>
      </c>
      <c s="34" t="s">
        <v>4643</v>
      </c>
      <c s="35" t="s">
        <v>5</v>
      </c>
      <c s="6" t="s">
        <v>4644</v>
      </c>
      <c s="36" t="s">
        <v>48</v>
      </c>
      <c s="37">
        <v>26</v>
      </c>
      <c s="36">
        <v>0</v>
      </c>
      <c s="36">
        <f>ROUND(G299*H299,6)</f>
      </c>
      <c r="L299" s="38">
        <v>0</v>
      </c>
      <c s="32">
        <f>ROUND(ROUND(L299,2)*ROUND(G299,3),2)</f>
      </c>
      <c s="36" t="s">
        <v>61</v>
      </c>
      <c>
        <f>(M299*21)/100</f>
      </c>
      <c t="s">
        <v>28</v>
      </c>
    </row>
    <row r="300" spans="1:5" ht="25.5">
      <c r="A300" s="35" t="s">
        <v>56</v>
      </c>
      <c r="E300" s="39" t="s">
        <v>4644</v>
      </c>
    </row>
    <row r="301" spans="1:5" ht="12.75">
      <c r="A301" s="35" t="s">
        <v>57</v>
      </c>
      <c r="E301" s="40" t="s">
        <v>5</v>
      </c>
    </row>
    <row r="302" spans="1:5" ht="12.75">
      <c r="A302" t="s">
        <v>58</v>
      </c>
      <c r="E302" s="39" t="s">
        <v>5</v>
      </c>
    </row>
    <row r="303" spans="1:16" ht="25.5">
      <c r="A303" t="s">
        <v>50</v>
      </c>
      <c s="34" t="s">
        <v>615</v>
      </c>
      <c s="34" t="s">
        <v>4645</v>
      </c>
      <c s="35" t="s">
        <v>5</v>
      </c>
      <c s="6" t="s">
        <v>4646</v>
      </c>
      <c s="36" t="s">
        <v>48</v>
      </c>
      <c s="37">
        <v>4</v>
      </c>
      <c s="36">
        <v>0</v>
      </c>
      <c s="36">
        <f>ROUND(G303*H303,6)</f>
      </c>
      <c r="L303" s="38">
        <v>0</v>
      </c>
      <c s="32">
        <f>ROUND(ROUND(L303,2)*ROUND(G303,3),2)</f>
      </c>
      <c s="36" t="s">
        <v>61</v>
      </c>
      <c>
        <f>(M303*21)/100</f>
      </c>
      <c t="s">
        <v>28</v>
      </c>
    </row>
    <row r="304" spans="1:5" ht="25.5">
      <c r="A304" s="35" t="s">
        <v>56</v>
      </c>
      <c r="E304" s="39" t="s">
        <v>4646</v>
      </c>
    </row>
    <row r="305" spans="1:5" ht="12.75">
      <c r="A305" s="35" t="s">
        <v>57</v>
      </c>
      <c r="E305" s="40" t="s">
        <v>5</v>
      </c>
    </row>
    <row r="306" spans="1:5" ht="12.75">
      <c r="A306" t="s">
        <v>58</v>
      </c>
      <c r="E306" s="39" t="s">
        <v>5</v>
      </c>
    </row>
    <row r="307" spans="1:16" ht="12.75">
      <c r="A307" t="s">
        <v>50</v>
      </c>
      <c s="34" t="s">
        <v>618</v>
      </c>
      <c s="34" t="s">
        <v>4647</v>
      </c>
      <c s="35" t="s">
        <v>5</v>
      </c>
      <c s="6" t="s">
        <v>4648</v>
      </c>
      <c s="36" t="s">
        <v>139</v>
      </c>
      <c s="37">
        <v>15</v>
      </c>
      <c s="36">
        <v>0</v>
      </c>
      <c s="36">
        <f>ROUND(G307*H307,6)</f>
      </c>
      <c r="L307" s="38">
        <v>0</v>
      </c>
      <c s="32">
        <f>ROUND(ROUND(L307,2)*ROUND(G307,3),2)</f>
      </c>
      <c s="36" t="s">
        <v>61</v>
      </c>
      <c>
        <f>(M307*21)/100</f>
      </c>
      <c t="s">
        <v>28</v>
      </c>
    </row>
    <row r="308" spans="1:5" ht="12.75">
      <c r="A308" s="35" t="s">
        <v>56</v>
      </c>
      <c r="E308" s="39" t="s">
        <v>4648</v>
      </c>
    </row>
    <row r="309" spans="1:5" ht="12.75">
      <c r="A309" s="35" t="s">
        <v>57</v>
      </c>
      <c r="E309" s="40" t="s">
        <v>5</v>
      </c>
    </row>
    <row r="310" spans="1:5" ht="12.75">
      <c r="A310" t="s">
        <v>58</v>
      </c>
      <c r="E310" s="39" t="s">
        <v>5</v>
      </c>
    </row>
    <row r="311" spans="1:16" ht="12.75">
      <c r="A311" t="s">
        <v>50</v>
      </c>
      <c s="34" t="s">
        <v>622</v>
      </c>
      <c s="34" t="s">
        <v>4649</v>
      </c>
      <c s="35" t="s">
        <v>5</v>
      </c>
      <c s="6" t="s">
        <v>4650</v>
      </c>
      <c s="36" t="s">
        <v>139</v>
      </c>
      <c s="37">
        <v>90</v>
      </c>
      <c s="36">
        <v>0</v>
      </c>
      <c s="36">
        <f>ROUND(G311*H311,6)</f>
      </c>
      <c r="L311" s="38">
        <v>0</v>
      </c>
      <c s="32">
        <f>ROUND(ROUND(L311,2)*ROUND(G311,3),2)</f>
      </c>
      <c s="36" t="s">
        <v>61</v>
      </c>
      <c>
        <f>(M311*21)/100</f>
      </c>
      <c t="s">
        <v>28</v>
      </c>
    </row>
    <row r="312" spans="1:5" ht="12.75">
      <c r="A312" s="35" t="s">
        <v>56</v>
      </c>
      <c r="E312" s="39" t="s">
        <v>4650</v>
      </c>
    </row>
    <row r="313" spans="1:5" ht="12.75">
      <c r="A313" s="35" t="s">
        <v>57</v>
      </c>
      <c r="E313" s="40" t="s">
        <v>5</v>
      </c>
    </row>
    <row r="314" spans="1:5" ht="12.75">
      <c r="A314" t="s">
        <v>58</v>
      </c>
      <c r="E314" s="39" t="s">
        <v>5</v>
      </c>
    </row>
    <row r="315" spans="1:16" ht="12.75">
      <c r="A315" t="s">
        <v>50</v>
      </c>
      <c s="34" t="s">
        <v>626</v>
      </c>
      <c s="34" t="s">
        <v>4651</v>
      </c>
      <c s="35" t="s">
        <v>5</v>
      </c>
      <c s="6" t="s">
        <v>4652</v>
      </c>
      <c s="36" t="s">
        <v>139</v>
      </c>
      <c s="37">
        <v>15</v>
      </c>
      <c s="36">
        <v>0</v>
      </c>
      <c s="36">
        <f>ROUND(G315*H315,6)</f>
      </c>
      <c r="L315" s="38">
        <v>0</v>
      </c>
      <c s="32">
        <f>ROUND(ROUND(L315,2)*ROUND(G315,3),2)</f>
      </c>
      <c s="36" t="s">
        <v>61</v>
      </c>
      <c>
        <f>(M315*21)/100</f>
      </c>
      <c t="s">
        <v>28</v>
      </c>
    </row>
    <row r="316" spans="1:5" ht="12.75">
      <c r="A316" s="35" t="s">
        <v>56</v>
      </c>
      <c r="E316" s="39" t="s">
        <v>4652</v>
      </c>
    </row>
    <row r="317" spans="1:5" ht="12.75">
      <c r="A317" s="35" t="s">
        <v>57</v>
      </c>
      <c r="E317" s="40" t="s">
        <v>5</v>
      </c>
    </row>
    <row r="318" spans="1:5" ht="12.75">
      <c r="A318" t="s">
        <v>58</v>
      </c>
      <c r="E318" s="39" t="s">
        <v>5</v>
      </c>
    </row>
    <row r="319" spans="1:16" ht="12.75">
      <c r="A319" t="s">
        <v>50</v>
      </c>
      <c s="34" t="s">
        <v>629</v>
      </c>
      <c s="34" t="s">
        <v>4653</v>
      </c>
      <c s="35" t="s">
        <v>5</v>
      </c>
      <c s="6" t="s">
        <v>4654</v>
      </c>
      <c s="36" t="s">
        <v>48</v>
      </c>
      <c s="37">
        <v>15</v>
      </c>
      <c s="36">
        <v>0</v>
      </c>
      <c s="36">
        <f>ROUND(G319*H319,6)</f>
      </c>
      <c r="L319" s="38">
        <v>0</v>
      </c>
      <c s="32">
        <f>ROUND(ROUND(L319,2)*ROUND(G319,3),2)</f>
      </c>
      <c s="36" t="s">
        <v>61</v>
      </c>
      <c>
        <f>(M319*21)/100</f>
      </c>
      <c t="s">
        <v>28</v>
      </c>
    </row>
    <row r="320" spans="1:5" ht="12.75">
      <c r="A320" s="35" t="s">
        <v>56</v>
      </c>
      <c r="E320" s="39" t="s">
        <v>4654</v>
      </c>
    </row>
    <row r="321" spans="1:5" ht="12.75">
      <c r="A321" s="35" t="s">
        <v>57</v>
      </c>
      <c r="E321" s="40" t="s">
        <v>5</v>
      </c>
    </row>
    <row r="322" spans="1:5" ht="12.75">
      <c r="A322" t="s">
        <v>58</v>
      </c>
      <c r="E322" s="39" t="s">
        <v>5</v>
      </c>
    </row>
    <row r="323" spans="1:16" ht="12.75">
      <c r="A323" t="s">
        <v>50</v>
      </c>
      <c s="34" t="s">
        <v>632</v>
      </c>
      <c s="34" t="s">
        <v>4655</v>
      </c>
      <c s="35" t="s">
        <v>5</v>
      </c>
      <c s="6" t="s">
        <v>4656</v>
      </c>
      <c s="36" t="s">
        <v>48</v>
      </c>
      <c s="37">
        <v>10</v>
      </c>
      <c s="36">
        <v>0</v>
      </c>
      <c s="36">
        <f>ROUND(G323*H323,6)</f>
      </c>
      <c r="L323" s="38">
        <v>0</v>
      </c>
      <c s="32">
        <f>ROUND(ROUND(L323,2)*ROUND(G323,3),2)</f>
      </c>
      <c s="36" t="s">
        <v>61</v>
      </c>
      <c>
        <f>(M323*21)/100</f>
      </c>
      <c t="s">
        <v>28</v>
      </c>
    </row>
    <row r="324" spans="1:5" ht="12.75">
      <c r="A324" s="35" t="s">
        <v>56</v>
      </c>
      <c r="E324" s="39" t="s">
        <v>4656</v>
      </c>
    </row>
    <row r="325" spans="1:5" ht="12.75">
      <c r="A325" s="35" t="s">
        <v>57</v>
      </c>
      <c r="E325" s="40" t="s">
        <v>5</v>
      </c>
    </row>
    <row r="326" spans="1:5" ht="12.75">
      <c r="A326" t="s">
        <v>58</v>
      </c>
      <c r="E326" s="39" t="s">
        <v>5</v>
      </c>
    </row>
    <row r="327" spans="1:16" ht="12.75">
      <c r="A327" t="s">
        <v>50</v>
      </c>
      <c s="34" t="s">
        <v>635</v>
      </c>
      <c s="34" t="s">
        <v>4657</v>
      </c>
      <c s="35" t="s">
        <v>5</v>
      </c>
      <c s="6" t="s">
        <v>4658</v>
      </c>
      <c s="36" t="s">
        <v>48</v>
      </c>
      <c s="37">
        <v>25</v>
      </c>
      <c s="36">
        <v>0</v>
      </c>
      <c s="36">
        <f>ROUND(G327*H327,6)</f>
      </c>
      <c r="L327" s="38">
        <v>0</v>
      </c>
      <c s="32">
        <f>ROUND(ROUND(L327,2)*ROUND(G327,3),2)</f>
      </c>
      <c s="36" t="s">
        <v>61</v>
      </c>
      <c>
        <f>(M327*21)/100</f>
      </c>
      <c t="s">
        <v>28</v>
      </c>
    </row>
    <row r="328" spans="1:5" ht="12.75">
      <c r="A328" s="35" t="s">
        <v>56</v>
      </c>
      <c r="E328" s="39" t="s">
        <v>4658</v>
      </c>
    </row>
    <row r="329" spans="1:5" ht="12.75">
      <c r="A329" s="35" t="s">
        <v>57</v>
      </c>
      <c r="E329" s="40" t="s">
        <v>5</v>
      </c>
    </row>
    <row r="330" spans="1:5" ht="12.75">
      <c r="A330" t="s">
        <v>58</v>
      </c>
      <c r="E330" s="39" t="s">
        <v>5</v>
      </c>
    </row>
    <row r="331" spans="1:16" ht="12.75">
      <c r="A331" t="s">
        <v>50</v>
      </c>
      <c s="34" t="s">
        <v>638</v>
      </c>
      <c s="34" t="s">
        <v>4659</v>
      </c>
      <c s="35" t="s">
        <v>5</v>
      </c>
      <c s="6" t="s">
        <v>4660</v>
      </c>
      <c s="36" t="s">
        <v>48</v>
      </c>
      <c s="37">
        <v>25</v>
      </c>
      <c s="36">
        <v>0</v>
      </c>
      <c s="36">
        <f>ROUND(G331*H331,6)</f>
      </c>
      <c r="L331" s="38">
        <v>0</v>
      </c>
      <c s="32">
        <f>ROUND(ROUND(L331,2)*ROUND(G331,3),2)</f>
      </c>
      <c s="36" t="s">
        <v>61</v>
      </c>
      <c>
        <f>(M331*21)/100</f>
      </c>
      <c t="s">
        <v>28</v>
      </c>
    </row>
    <row r="332" spans="1:5" ht="12.75">
      <c r="A332" s="35" t="s">
        <v>56</v>
      </c>
      <c r="E332" s="39" t="s">
        <v>4660</v>
      </c>
    </row>
    <row r="333" spans="1:5" ht="12.75">
      <c r="A333" s="35" t="s">
        <v>57</v>
      </c>
      <c r="E333" s="40" t="s">
        <v>5</v>
      </c>
    </row>
    <row r="334" spans="1:5" ht="12.75">
      <c r="A334" t="s">
        <v>58</v>
      </c>
      <c r="E334" s="39" t="s">
        <v>5</v>
      </c>
    </row>
    <row r="335" spans="1:16" ht="12.75">
      <c r="A335" t="s">
        <v>50</v>
      </c>
      <c s="34" t="s">
        <v>642</v>
      </c>
      <c s="34" t="s">
        <v>4661</v>
      </c>
      <c s="35" t="s">
        <v>5</v>
      </c>
      <c s="6" t="s">
        <v>4662</v>
      </c>
      <c s="36" t="s">
        <v>48</v>
      </c>
      <c s="37">
        <v>12</v>
      </c>
      <c s="36">
        <v>0</v>
      </c>
      <c s="36">
        <f>ROUND(G335*H335,6)</f>
      </c>
      <c r="L335" s="38">
        <v>0</v>
      </c>
      <c s="32">
        <f>ROUND(ROUND(L335,2)*ROUND(G335,3),2)</f>
      </c>
      <c s="36" t="s">
        <v>61</v>
      </c>
      <c>
        <f>(M335*21)/100</f>
      </c>
      <c t="s">
        <v>28</v>
      </c>
    </row>
    <row r="336" spans="1:5" ht="12.75">
      <c r="A336" s="35" t="s">
        <v>56</v>
      </c>
      <c r="E336" s="39" t="s">
        <v>4662</v>
      </c>
    </row>
    <row r="337" spans="1:5" ht="12.75">
      <c r="A337" s="35" t="s">
        <v>57</v>
      </c>
      <c r="E337" s="40" t="s">
        <v>5</v>
      </c>
    </row>
    <row r="338" spans="1:5" ht="12.75">
      <c r="A338" t="s">
        <v>58</v>
      </c>
      <c r="E338" s="39" t="s">
        <v>5</v>
      </c>
    </row>
    <row r="339" spans="1:16" ht="12.75">
      <c r="A339" t="s">
        <v>50</v>
      </c>
      <c s="34" t="s">
        <v>646</v>
      </c>
      <c s="34" t="s">
        <v>4663</v>
      </c>
      <c s="35" t="s">
        <v>5</v>
      </c>
      <c s="6" t="s">
        <v>4664</v>
      </c>
      <c s="36" t="s">
        <v>139</v>
      </c>
      <c s="37">
        <v>6</v>
      </c>
      <c s="36">
        <v>0</v>
      </c>
      <c s="36">
        <f>ROUND(G339*H339,6)</f>
      </c>
      <c r="L339" s="38">
        <v>0</v>
      </c>
      <c s="32">
        <f>ROUND(ROUND(L339,2)*ROUND(G339,3),2)</f>
      </c>
      <c s="36" t="s">
        <v>61</v>
      </c>
      <c>
        <f>(M339*21)/100</f>
      </c>
      <c t="s">
        <v>28</v>
      </c>
    </row>
    <row r="340" spans="1:5" ht="12.75">
      <c r="A340" s="35" t="s">
        <v>56</v>
      </c>
      <c r="E340" s="39" t="s">
        <v>4664</v>
      </c>
    </row>
    <row r="341" spans="1:5" ht="12.75">
      <c r="A341" s="35" t="s">
        <v>57</v>
      </c>
      <c r="E341" s="40" t="s">
        <v>5</v>
      </c>
    </row>
    <row r="342" spans="1:5" ht="12.75">
      <c r="A342" t="s">
        <v>58</v>
      </c>
      <c r="E342" s="39" t="s">
        <v>5</v>
      </c>
    </row>
    <row r="343" spans="1:16" ht="12.75">
      <c r="A343" t="s">
        <v>50</v>
      </c>
      <c s="34" t="s">
        <v>650</v>
      </c>
      <c s="34" t="s">
        <v>4665</v>
      </c>
      <c s="35" t="s">
        <v>5</v>
      </c>
      <c s="6" t="s">
        <v>4666</v>
      </c>
      <c s="36" t="s">
        <v>139</v>
      </c>
      <c s="37">
        <v>2</v>
      </c>
      <c s="36">
        <v>0</v>
      </c>
      <c s="36">
        <f>ROUND(G343*H343,6)</f>
      </c>
      <c r="L343" s="38">
        <v>0</v>
      </c>
      <c s="32">
        <f>ROUND(ROUND(L343,2)*ROUND(G343,3),2)</f>
      </c>
      <c s="36" t="s">
        <v>61</v>
      </c>
      <c>
        <f>(M343*21)/100</f>
      </c>
      <c t="s">
        <v>28</v>
      </c>
    </row>
    <row r="344" spans="1:5" ht="12.75">
      <c r="A344" s="35" t="s">
        <v>56</v>
      </c>
      <c r="E344" s="39" t="s">
        <v>4666</v>
      </c>
    </row>
    <row r="345" spans="1:5" ht="12.75">
      <c r="A345" s="35" t="s">
        <v>57</v>
      </c>
      <c r="E345" s="40" t="s">
        <v>5</v>
      </c>
    </row>
    <row r="346" spans="1:5" ht="12.75">
      <c r="A346" t="s">
        <v>58</v>
      </c>
      <c r="E346" s="39" t="s">
        <v>5</v>
      </c>
    </row>
    <row r="347" spans="1:16" ht="12.75">
      <c r="A347" t="s">
        <v>50</v>
      </c>
      <c s="34" t="s">
        <v>654</v>
      </c>
      <c s="34" t="s">
        <v>4667</v>
      </c>
      <c s="35" t="s">
        <v>5</v>
      </c>
      <c s="6" t="s">
        <v>4668</v>
      </c>
      <c s="36" t="s">
        <v>139</v>
      </c>
      <c s="37">
        <v>1</v>
      </c>
      <c s="36">
        <v>0</v>
      </c>
      <c s="36">
        <f>ROUND(G347*H347,6)</f>
      </c>
      <c r="L347" s="38">
        <v>0</v>
      </c>
      <c s="32">
        <f>ROUND(ROUND(L347,2)*ROUND(G347,3),2)</f>
      </c>
      <c s="36" t="s">
        <v>61</v>
      </c>
      <c>
        <f>(M347*21)/100</f>
      </c>
      <c t="s">
        <v>28</v>
      </c>
    </row>
    <row r="348" spans="1:5" ht="12.75">
      <c r="A348" s="35" t="s">
        <v>56</v>
      </c>
      <c r="E348" s="39" t="s">
        <v>4668</v>
      </c>
    </row>
    <row r="349" spans="1:5" ht="12.75">
      <c r="A349" s="35" t="s">
        <v>57</v>
      </c>
      <c r="E349" s="40" t="s">
        <v>5</v>
      </c>
    </row>
    <row r="350" spans="1:5" ht="12.75">
      <c r="A350" t="s">
        <v>58</v>
      </c>
      <c r="E350" s="39" t="s">
        <v>5</v>
      </c>
    </row>
    <row r="351" spans="1:13" ht="12.75">
      <c r="A351" t="s">
        <v>47</v>
      </c>
      <c r="C351" s="31" t="s">
        <v>4669</v>
      </c>
      <c r="E351" s="33" t="s">
        <v>4670</v>
      </c>
      <c r="J351" s="32">
        <f>0</f>
      </c>
      <c s="32">
        <f>0</f>
      </c>
      <c s="32">
        <f>0+L352+L356+L360+L364+L368+L372+L376+L380+L384</f>
      </c>
      <c s="32">
        <f>0+M352+M356+M360+M364+M368+M372+M376+M380+M384</f>
      </c>
    </row>
    <row r="352" spans="1:16" ht="12.75">
      <c r="A352" t="s">
        <v>50</v>
      </c>
      <c s="34" t="s">
        <v>659</v>
      </c>
      <c s="34" t="s">
        <v>4671</v>
      </c>
      <c s="35" t="s">
        <v>5</v>
      </c>
      <c s="6" t="s">
        <v>4672</v>
      </c>
      <c s="36" t="s">
        <v>48</v>
      </c>
      <c s="37">
        <v>22</v>
      </c>
      <c s="36">
        <v>0</v>
      </c>
      <c s="36">
        <f>ROUND(G352*H352,6)</f>
      </c>
      <c r="L352" s="38">
        <v>0</v>
      </c>
      <c s="32">
        <f>ROUND(ROUND(L352,2)*ROUND(G352,3),2)</f>
      </c>
      <c s="36" t="s">
        <v>61</v>
      </c>
      <c>
        <f>(M352*21)/100</f>
      </c>
      <c t="s">
        <v>28</v>
      </c>
    </row>
    <row r="353" spans="1:5" ht="12.75">
      <c r="A353" s="35" t="s">
        <v>56</v>
      </c>
      <c r="E353" s="39" t="s">
        <v>4672</v>
      </c>
    </row>
    <row r="354" spans="1:5" ht="12.75">
      <c r="A354" s="35" t="s">
        <v>57</v>
      </c>
      <c r="E354" s="40" t="s">
        <v>5</v>
      </c>
    </row>
    <row r="355" spans="1:5" ht="12.75">
      <c r="A355" t="s">
        <v>58</v>
      </c>
      <c r="E355" s="39" t="s">
        <v>5</v>
      </c>
    </row>
    <row r="356" spans="1:16" ht="12.75">
      <c r="A356" t="s">
        <v>50</v>
      </c>
      <c s="34" t="s">
        <v>664</v>
      </c>
      <c s="34" t="s">
        <v>4673</v>
      </c>
      <c s="35" t="s">
        <v>5</v>
      </c>
      <c s="6" t="s">
        <v>4674</v>
      </c>
      <c s="36" t="s">
        <v>48</v>
      </c>
      <c s="37">
        <v>15</v>
      </c>
      <c s="36">
        <v>0</v>
      </c>
      <c s="36">
        <f>ROUND(G356*H356,6)</f>
      </c>
      <c r="L356" s="38">
        <v>0</v>
      </c>
      <c s="32">
        <f>ROUND(ROUND(L356,2)*ROUND(G356,3),2)</f>
      </c>
      <c s="36" t="s">
        <v>61</v>
      </c>
      <c>
        <f>(M356*21)/100</f>
      </c>
      <c t="s">
        <v>28</v>
      </c>
    </row>
    <row r="357" spans="1:5" ht="12.75">
      <c r="A357" s="35" t="s">
        <v>56</v>
      </c>
      <c r="E357" s="39" t="s">
        <v>4674</v>
      </c>
    </row>
    <row r="358" spans="1:5" ht="12.75">
      <c r="A358" s="35" t="s">
        <v>57</v>
      </c>
      <c r="E358" s="40" t="s">
        <v>5</v>
      </c>
    </row>
    <row r="359" spans="1:5" ht="12.75">
      <c r="A359" t="s">
        <v>58</v>
      </c>
      <c r="E359" s="39" t="s">
        <v>5</v>
      </c>
    </row>
    <row r="360" spans="1:16" ht="12.75">
      <c r="A360" t="s">
        <v>50</v>
      </c>
      <c s="34" t="s">
        <v>668</v>
      </c>
      <c s="34" t="s">
        <v>4675</v>
      </c>
      <c s="35" t="s">
        <v>5</v>
      </c>
      <c s="6" t="s">
        <v>4676</v>
      </c>
      <c s="36" t="s">
        <v>48</v>
      </c>
      <c s="37">
        <v>8</v>
      </c>
      <c s="36">
        <v>0</v>
      </c>
      <c s="36">
        <f>ROUND(G360*H360,6)</f>
      </c>
      <c r="L360" s="38">
        <v>0</v>
      </c>
      <c s="32">
        <f>ROUND(ROUND(L360,2)*ROUND(G360,3),2)</f>
      </c>
      <c s="36" t="s">
        <v>61</v>
      </c>
      <c>
        <f>(M360*21)/100</f>
      </c>
      <c t="s">
        <v>28</v>
      </c>
    </row>
    <row r="361" spans="1:5" ht="12.75">
      <c r="A361" s="35" t="s">
        <v>56</v>
      </c>
      <c r="E361" s="39" t="s">
        <v>4676</v>
      </c>
    </row>
    <row r="362" spans="1:5" ht="12.75">
      <c r="A362" s="35" t="s">
        <v>57</v>
      </c>
      <c r="E362" s="40" t="s">
        <v>5</v>
      </c>
    </row>
    <row r="363" spans="1:5" ht="12.75">
      <c r="A363" t="s">
        <v>58</v>
      </c>
      <c r="E363" s="39" t="s">
        <v>5</v>
      </c>
    </row>
    <row r="364" spans="1:16" ht="12.75">
      <c r="A364" t="s">
        <v>50</v>
      </c>
      <c s="34" t="s">
        <v>672</v>
      </c>
      <c s="34" t="s">
        <v>4677</v>
      </c>
      <c s="35" t="s">
        <v>5</v>
      </c>
      <c s="6" t="s">
        <v>4678</v>
      </c>
      <c s="36" t="s">
        <v>139</v>
      </c>
      <c s="37">
        <v>3</v>
      </c>
      <c s="36">
        <v>0</v>
      </c>
      <c s="36">
        <f>ROUND(G364*H364,6)</f>
      </c>
      <c r="L364" s="38">
        <v>0</v>
      </c>
      <c s="32">
        <f>ROUND(ROUND(L364,2)*ROUND(G364,3),2)</f>
      </c>
      <c s="36" t="s">
        <v>61</v>
      </c>
      <c>
        <f>(M364*21)/100</f>
      </c>
      <c t="s">
        <v>28</v>
      </c>
    </row>
    <row r="365" spans="1:5" ht="12.75">
      <c r="A365" s="35" t="s">
        <v>56</v>
      </c>
      <c r="E365" s="39" t="s">
        <v>4678</v>
      </c>
    </row>
    <row r="366" spans="1:5" ht="12.75">
      <c r="A366" s="35" t="s">
        <v>57</v>
      </c>
      <c r="E366" s="40" t="s">
        <v>5</v>
      </c>
    </row>
    <row r="367" spans="1:5" ht="12.75">
      <c r="A367" t="s">
        <v>58</v>
      </c>
      <c r="E367" s="39" t="s">
        <v>5</v>
      </c>
    </row>
    <row r="368" spans="1:16" ht="12.75">
      <c r="A368" t="s">
        <v>50</v>
      </c>
      <c s="34" t="s">
        <v>676</v>
      </c>
      <c s="34" t="s">
        <v>4679</v>
      </c>
      <c s="35" t="s">
        <v>5</v>
      </c>
      <c s="6" t="s">
        <v>4680</v>
      </c>
      <c s="36" t="s">
        <v>139</v>
      </c>
      <c s="37">
        <v>2</v>
      </c>
      <c s="36">
        <v>0</v>
      </c>
      <c s="36">
        <f>ROUND(G368*H368,6)</f>
      </c>
      <c r="L368" s="38">
        <v>0</v>
      </c>
      <c s="32">
        <f>ROUND(ROUND(L368,2)*ROUND(G368,3),2)</f>
      </c>
      <c s="36" t="s">
        <v>61</v>
      </c>
      <c>
        <f>(M368*21)/100</f>
      </c>
      <c t="s">
        <v>28</v>
      </c>
    </row>
    <row r="369" spans="1:5" ht="12.75">
      <c r="A369" s="35" t="s">
        <v>56</v>
      </c>
      <c r="E369" s="39" t="s">
        <v>4680</v>
      </c>
    </row>
    <row r="370" spans="1:5" ht="12.75">
      <c r="A370" s="35" t="s">
        <v>57</v>
      </c>
      <c r="E370" s="40" t="s">
        <v>5</v>
      </c>
    </row>
    <row r="371" spans="1:5" ht="12.75">
      <c r="A371" t="s">
        <v>58</v>
      </c>
      <c r="E371" s="39" t="s">
        <v>5</v>
      </c>
    </row>
    <row r="372" spans="1:16" ht="12.75">
      <c r="A372" t="s">
        <v>50</v>
      </c>
      <c s="34" t="s">
        <v>680</v>
      </c>
      <c s="34" t="s">
        <v>4681</v>
      </c>
      <c s="35" t="s">
        <v>5</v>
      </c>
      <c s="6" t="s">
        <v>4682</v>
      </c>
      <c s="36" t="s">
        <v>139</v>
      </c>
      <c s="37">
        <v>3</v>
      </c>
      <c s="36">
        <v>0</v>
      </c>
      <c s="36">
        <f>ROUND(G372*H372,6)</f>
      </c>
      <c r="L372" s="38">
        <v>0</v>
      </c>
      <c s="32">
        <f>ROUND(ROUND(L372,2)*ROUND(G372,3),2)</f>
      </c>
      <c s="36" t="s">
        <v>61</v>
      </c>
      <c>
        <f>(M372*21)/100</f>
      </c>
      <c t="s">
        <v>28</v>
      </c>
    </row>
    <row r="373" spans="1:5" ht="12.75">
      <c r="A373" s="35" t="s">
        <v>56</v>
      </c>
      <c r="E373" s="39" t="s">
        <v>4682</v>
      </c>
    </row>
    <row r="374" spans="1:5" ht="12.75">
      <c r="A374" s="35" t="s">
        <v>57</v>
      </c>
      <c r="E374" s="40" t="s">
        <v>5</v>
      </c>
    </row>
    <row r="375" spans="1:5" ht="12.75">
      <c r="A375" t="s">
        <v>58</v>
      </c>
      <c r="E375" s="39" t="s">
        <v>5</v>
      </c>
    </row>
    <row r="376" spans="1:16" ht="12.75">
      <c r="A376" t="s">
        <v>50</v>
      </c>
      <c s="34" t="s">
        <v>683</v>
      </c>
      <c s="34" t="s">
        <v>4683</v>
      </c>
      <c s="35" t="s">
        <v>5</v>
      </c>
      <c s="6" t="s">
        <v>4684</v>
      </c>
      <c s="36" t="s">
        <v>139</v>
      </c>
      <c s="37">
        <v>12</v>
      </c>
      <c s="36">
        <v>0</v>
      </c>
      <c s="36">
        <f>ROUND(G376*H376,6)</f>
      </c>
      <c r="L376" s="38">
        <v>0</v>
      </c>
      <c s="32">
        <f>ROUND(ROUND(L376,2)*ROUND(G376,3),2)</f>
      </c>
      <c s="36" t="s">
        <v>61</v>
      </c>
      <c>
        <f>(M376*21)/100</f>
      </c>
      <c t="s">
        <v>28</v>
      </c>
    </row>
    <row r="377" spans="1:5" ht="12.75">
      <c r="A377" s="35" t="s">
        <v>56</v>
      </c>
      <c r="E377" s="39" t="s">
        <v>4684</v>
      </c>
    </row>
    <row r="378" spans="1:5" ht="12.75">
      <c r="A378" s="35" t="s">
        <v>57</v>
      </c>
      <c r="E378" s="40" t="s">
        <v>5</v>
      </c>
    </row>
    <row r="379" spans="1:5" ht="12.75">
      <c r="A379" t="s">
        <v>58</v>
      </c>
      <c r="E379" s="39" t="s">
        <v>5</v>
      </c>
    </row>
    <row r="380" spans="1:16" ht="12.75">
      <c r="A380" t="s">
        <v>50</v>
      </c>
      <c s="34" t="s">
        <v>687</v>
      </c>
      <c s="34" t="s">
        <v>4685</v>
      </c>
      <c s="35" t="s">
        <v>5</v>
      </c>
      <c s="6" t="s">
        <v>4686</v>
      </c>
      <c s="36" t="s">
        <v>139</v>
      </c>
      <c s="37">
        <v>6</v>
      </c>
      <c s="36">
        <v>0</v>
      </c>
      <c s="36">
        <f>ROUND(G380*H380,6)</f>
      </c>
      <c r="L380" s="38">
        <v>0</v>
      </c>
      <c s="32">
        <f>ROUND(ROUND(L380,2)*ROUND(G380,3),2)</f>
      </c>
      <c s="36" t="s">
        <v>61</v>
      </c>
      <c>
        <f>(M380*21)/100</f>
      </c>
      <c t="s">
        <v>28</v>
      </c>
    </row>
    <row r="381" spans="1:5" ht="12.75">
      <c r="A381" s="35" t="s">
        <v>56</v>
      </c>
      <c r="E381" s="39" t="s">
        <v>4686</v>
      </c>
    </row>
    <row r="382" spans="1:5" ht="12.75">
      <c r="A382" s="35" t="s">
        <v>57</v>
      </c>
      <c r="E382" s="40" t="s">
        <v>5</v>
      </c>
    </row>
    <row r="383" spans="1:5" ht="12.75">
      <c r="A383" t="s">
        <v>58</v>
      </c>
      <c r="E383" s="39" t="s">
        <v>5</v>
      </c>
    </row>
    <row r="384" spans="1:16" ht="25.5">
      <c r="A384" t="s">
        <v>50</v>
      </c>
      <c s="34" t="s">
        <v>691</v>
      </c>
      <c s="34" t="s">
        <v>4687</v>
      </c>
      <c s="35" t="s">
        <v>5</v>
      </c>
      <c s="6" t="s">
        <v>4688</v>
      </c>
      <c s="36" t="s">
        <v>71</v>
      </c>
      <c s="37">
        <v>15</v>
      </c>
      <c s="36">
        <v>0</v>
      </c>
      <c s="36">
        <f>ROUND(G384*H384,6)</f>
      </c>
      <c r="L384" s="38">
        <v>0</v>
      </c>
      <c s="32">
        <f>ROUND(ROUND(L384,2)*ROUND(G384,3),2)</f>
      </c>
      <c s="36" t="s">
        <v>61</v>
      </c>
      <c>
        <f>(M384*21)/100</f>
      </c>
      <c t="s">
        <v>28</v>
      </c>
    </row>
    <row r="385" spans="1:5" ht="25.5">
      <c r="A385" s="35" t="s">
        <v>56</v>
      </c>
      <c r="E385" s="39" t="s">
        <v>4688</v>
      </c>
    </row>
    <row r="386" spans="1:5" ht="12.75">
      <c r="A386" s="35" t="s">
        <v>57</v>
      </c>
      <c r="E386" s="40" t="s">
        <v>5</v>
      </c>
    </row>
    <row r="387" spans="1:5" ht="12.75">
      <c r="A387" t="s">
        <v>58</v>
      </c>
      <c r="E387" s="39" t="s">
        <v>5</v>
      </c>
    </row>
    <row r="388" spans="1:13" ht="12.75">
      <c r="A388" t="s">
        <v>47</v>
      </c>
      <c r="C388" s="31" t="s">
        <v>3087</v>
      </c>
      <c r="E388" s="33" t="s">
        <v>3088</v>
      </c>
      <c r="J388" s="32">
        <f>0</f>
      </c>
      <c s="32">
        <f>0</f>
      </c>
      <c s="32">
        <f>0+L389+L393+L397+L401</f>
      </c>
      <c s="32">
        <f>0+M389+M393+M397+M401</f>
      </c>
    </row>
    <row r="389" spans="1:16" ht="12.75">
      <c r="A389" t="s">
        <v>50</v>
      </c>
      <c s="34" t="s">
        <v>746</v>
      </c>
      <c s="34" t="s">
        <v>4689</v>
      </c>
      <c s="35" t="s">
        <v>5</v>
      </c>
      <c s="6" t="s">
        <v>4690</v>
      </c>
      <c s="36" t="s">
        <v>71</v>
      </c>
      <c s="37">
        <v>16</v>
      </c>
      <c s="36">
        <v>0</v>
      </c>
      <c s="36">
        <f>ROUND(G389*H389,6)</f>
      </c>
      <c r="L389" s="38">
        <v>0</v>
      </c>
      <c s="32">
        <f>ROUND(ROUND(L389,2)*ROUND(G389,3),2)</f>
      </c>
      <c s="36" t="s">
        <v>61</v>
      </c>
      <c>
        <f>(M389*21)/100</f>
      </c>
      <c t="s">
        <v>28</v>
      </c>
    </row>
    <row r="390" spans="1:5" ht="12.75">
      <c r="A390" s="35" t="s">
        <v>56</v>
      </c>
      <c r="E390" s="39" t="s">
        <v>4690</v>
      </c>
    </row>
    <row r="391" spans="1:5" ht="12.75">
      <c r="A391" s="35" t="s">
        <v>57</v>
      </c>
      <c r="E391" s="40" t="s">
        <v>5</v>
      </c>
    </row>
    <row r="392" spans="1:5" ht="12.75">
      <c r="A392" t="s">
        <v>58</v>
      </c>
      <c r="E392" s="39" t="s">
        <v>5</v>
      </c>
    </row>
    <row r="393" spans="1:16" ht="12.75">
      <c r="A393" t="s">
        <v>50</v>
      </c>
      <c s="34" t="s">
        <v>750</v>
      </c>
      <c s="34" t="s">
        <v>4691</v>
      </c>
      <c s="35" t="s">
        <v>5</v>
      </c>
      <c s="6" t="s">
        <v>4692</v>
      </c>
      <c s="36" t="s">
        <v>71</v>
      </c>
      <c s="37">
        <v>9</v>
      </c>
      <c s="36">
        <v>0</v>
      </c>
      <c s="36">
        <f>ROUND(G393*H393,6)</f>
      </c>
      <c r="L393" s="38">
        <v>0</v>
      </c>
      <c s="32">
        <f>ROUND(ROUND(L393,2)*ROUND(G393,3),2)</f>
      </c>
      <c s="36" t="s">
        <v>61</v>
      </c>
      <c>
        <f>(M393*21)/100</f>
      </c>
      <c t="s">
        <v>28</v>
      </c>
    </row>
    <row r="394" spans="1:5" ht="12.75">
      <c r="A394" s="35" t="s">
        <v>56</v>
      </c>
      <c r="E394" s="39" t="s">
        <v>4692</v>
      </c>
    </row>
    <row r="395" spans="1:5" ht="12.75">
      <c r="A395" s="35" t="s">
        <v>57</v>
      </c>
      <c r="E395" s="40" t="s">
        <v>5</v>
      </c>
    </row>
    <row r="396" spans="1:5" ht="12.75">
      <c r="A396" t="s">
        <v>58</v>
      </c>
      <c r="E396" s="39" t="s">
        <v>5</v>
      </c>
    </row>
    <row r="397" spans="1:16" ht="12.75">
      <c r="A397" t="s">
        <v>50</v>
      </c>
      <c s="34" t="s">
        <v>753</v>
      </c>
      <c s="34" t="s">
        <v>4693</v>
      </c>
      <c s="35" t="s">
        <v>5</v>
      </c>
      <c s="6" t="s">
        <v>4694</v>
      </c>
      <c s="36" t="s">
        <v>71</v>
      </c>
      <c s="37">
        <v>5</v>
      </c>
      <c s="36">
        <v>0</v>
      </c>
      <c s="36">
        <f>ROUND(G397*H397,6)</f>
      </c>
      <c r="L397" s="38">
        <v>0</v>
      </c>
      <c s="32">
        <f>ROUND(ROUND(L397,2)*ROUND(G397,3),2)</f>
      </c>
      <c s="36" t="s">
        <v>61</v>
      </c>
      <c>
        <f>(M397*21)/100</f>
      </c>
      <c t="s">
        <v>28</v>
      </c>
    </row>
    <row r="398" spans="1:5" ht="12.75">
      <c r="A398" s="35" t="s">
        <v>56</v>
      </c>
      <c r="E398" s="39" t="s">
        <v>4694</v>
      </c>
    </row>
    <row r="399" spans="1:5" ht="12.75">
      <c r="A399" s="35" t="s">
        <v>57</v>
      </c>
      <c r="E399" s="40" t="s">
        <v>5</v>
      </c>
    </row>
    <row r="400" spans="1:5" ht="12.75">
      <c r="A400" t="s">
        <v>58</v>
      </c>
      <c r="E400" s="39" t="s">
        <v>5</v>
      </c>
    </row>
    <row r="401" spans="1:16" ht="12.75">
      <c r="A401" t="s">
        <v>50</v>
      </c>
      <c s="34" t="s">
        <v>756</v>
      </c>
      <c s="34" t="s">
        <v>4695</v>
      </c>
      <c s="35" t="s">
        <v>5</v>
      </c>
      <c s="6" t="s">
        <v>4696</v>
      </c>
      <c s="36" t="s">
        <v>437</v>
      </c>
      <c s="37">
        <v>1</v>
      </c>
      <c s="36">
        <v>0</v>
      </c>
      <c s="36">
        <f>ROUND(G401*H401,6)</f>
      </c>
      <c r="L401" s="38">
        <v>0</v>
      </c>
      <c s="32">
        <f>ROUND(ROUND(L401,2)*ROUND(G401,3),2)</f>
      </c>
      <c s="36" t="s">
        <v>61</v>
      </c>
      <c>
        <f>(M401*21)/100</f>
      </c>
      <c t="s">
        <v>28</v>
      </c>
    </row>
    <row r="402" spans="1:5" ht="12.75">
      <c r="A402" s="35" t="s">
        <v>56</v>
      </c>
      <c r="E402" s="39" t="s">
        <v>4696</v>
      </c>
    </row>
    <row r="403" spans="1:5" ht="12.75">
      <c r="A403" s="35" t="s">
        <v>57</v>
      </c>
      <c r="E403" s="40" t="s">
        <v>5</v>
      </c>
    </row>
    <row r="404" spans="1:5" ht="12.75">
      <c r="A404" t="s">
        <v>58</v>
      </c>
      <c r="E4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3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4697</v>
      </c>
      <c s="41">
        <f>Rekapitulace!C28</f>
      </c>
      <c s="20" t="s">
        <v>0</v>
      </c>
      <c t="s">
        <v>23</v>
      </c>
      <c t="s">
        <v>28</v>
      </c>
    </row>
    <row r="4" spans="1:16" ht="32" customHeight="1">
      <c r="A4" s="24" t="s">
        <v>20</v>
      </c>
      <c s="25" t="s">
        <v>29</v>
      </c>
      <c s="27" t="s">
        <v>4697</v>
      </c>
      <c r="E4" s="26" t="s">
        <v>4698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COUNTIFS(L8:L347,"=0",A8:A347,"P")+COUNTIFS(L8:L347,"",A8:A347,"P")+SUM(Q8:Q347)</f>
      </c>
    </row>
    <row r="8" spans="1:13" ht="12.75">
      <c r="A8" t="s">
        <v>45</v>
      </c>
      <c r="C8" s="28" t="s">
        <v>4700</v>
      </c>
      <c r="E8" s="30" t="s">
        <v>441</v>
      </c>
      <c r="J8" s="29">
        <f>0+J9+J30+J51+J116+J121+J130+J143+J156+J177+J182+J259+J288+J333+J338</f>
      </c>
      <c s="29">
        <f>0+K9+K30+K51+K116+K121+K130+K143+K156+K177+K182+K259+K288+K333+K338</f>
      </c>
      <c s="29">
        <f>0+L9+L30+L51+L116+L121+L130+L143+L156+L177+L182+L259+L288+L333+L338</f>
      </c>
      <c s="29">
        <f>0+M9+M30+M51+M116+M121+M130+M143+M156+M177+M182+M259+M288+M333+M338</f>
      </c>
    </row>
    <row r="9" spans="1:13" ht="12.75">
      <c r="A9" t="s">
        <v>47</v>
      </c>
      <c r="C9" s="31" t="s">
        <v>26</v>
      </c>
      <c r="E9" s="33" t="s">
        <v>607</v>
      </c>
      <c r="J9" s="32">
        <f>0</f>
      </c>
      <c s="32">
        <f>0</f>
      </c>
      <c s="32">
        <f>0+L10+L14+L18+L22+L26</f>
      </c>
      <c s="32">
        <f>0+M10+M14+M18+M22+M26</f>
      </c>
    </row>
    <row r="10" spans="1:16" ht="25.5">
      <c r="A10" t="s">
        <v>50</v>
      </c>
      <c s="34" t="s">
        <v>51</v>
      </c>
      <c s="34" t="s">
        <v>616</v>
      </c>
      <c s="35" t="s">
        <v>5</v>
      </c>
      <c s="6" t="s">
        <v>617</v>
      </c>
      <c s="36" t="s">
        <v>464</v>
      </c>
      <c s="37">
        <v>1.009</v>
      </c>
      <c s="36">
        <v>1.6285</v>
      </c>
      <c s="36">
        <f>ROUND(G10*H10,6)</f>
      </c>
      <c r="L10" s="38">
        <v>0</v>
      </c>
      <c s="32">
        <f>ROUND(ROUND(L10,2)*ROUND(G10,3),2)</f>
      </c>
      <c s="36" t="s">
        <v>447</v>
      </c>
      <c>
        <f>(M10*21)/100</f>
      </c>
      <c t="s">
        <v>28</v>
      </c>
    </row>
    <row r="11" spans="1:5" ht="25.5">
      <c r="A11" s="35" t="s">
        <v>56</v>
      </c>
      <c r="E11" s="39" t="s">
        <v>617</v>
      </c>
    </row>
    <row r="12" spans="1:5" ht="12.75">
      <c r="A12" s="35" t="s">
        <v>57</v>
      </c>
      <c r="E12" s="40" t="s">
        <v>5</v>
      </c>
    </row>
    <row r="13" spans="1:5" ht="12.75">
      <c r="A13" t="s">
        <v>58</v>
      </c>
      <c r="E13" s="39" t="s">
        <v>5</v>
      </c>
    </row>
    <row r="14" spans="1:16" ht="12.75">
      <c r="A14" t="s">
        <v>50</v>
      </c>
      <c s="34" t="s">
        <v>28</v>
      </c>
      <c s="34" t="s">
        <v>4701</v>
      </c>
      <c s="35" t="s">
        <v>5</v>
      </c>
      <c s="6" t="s">
        <v>4702</v>
      </c>
      <c s="36" t="s">
        <v>516</v>
      </c>
      <c s="37">
        <v>0.309</v>
      </c>
      <c s="36">
        <v>1</v>
      </c>
      <c s="36">
        <f>ROUND(G14*H14,6)</f>
      </c>
      <c r="L14" s="38">
        <v>0</v>
      </c>
      <c s="32">
        <f>ROUND(ROUND(L14,2)*ROUND(G14,3),2)</f>
      </c>
      <c s="36" t="s">
        <v>61</v>
      </c>
      <c>
        <f>(M14*21)/100</f>
      </c>
      <c t="s">
        <v>28</v>
      </c>
    </row>
    <row r="15" spans="1:5" ht="12.75">
      <c r="A15" s="35" t="s">
        <v>56</v>
      </c>
      <c r="E15" s="39" t="s">
        <v>4702</v>
      </c>
    </row>
    <row r="16" spans="1:5" ht="25.5">
      <c r="A16" s="35" t="s">
        <v>57</v>
      </c>
      <c r="E16" s="40" t="s">
        <v>4703</v>
      </c>
    </row>
    <row r="17" spans="1:5" ht="12.75">
      <c r="A17" t="s">
        <v>58</v>
      </c>
      <c r="E17" s="39" t="s">
        <v>5</v>
      </c>
    </row>
    <row r="18" spans="1:16" ht="25.5">
      <c r="A18" t="s">
        <v>50</v>
      </c>
      <c s="34" t="s">
        <v>26</v>
      </c>
      <c s="34" t="s">
        <v>636</v>
      </c>
      <c s="35" t="s">
        <v>5</v>
      </c>
      <c s="6" t="s">
        <v>637</v>
      </c>
      <c s="36" t="s">
        <v>516</v>
      </c>
      <c s="37">
        <v>0.309</v>
      </c>
      <c s="36">
        <v>0.01954</v>
      </c>
      <c s="36">
        <f>ROUND(G18*H18,6)</f>
      </c>
      <c r="L18" s="38">
        <v>0</v>
      </c>
      <c s="32">
        <f>ROUND(ROUND(L18,2)*ROUND(G18,3),2)</f>
      </c>
      <c s="36" t="s">
        <v>447</v>
      </c>
      <c>
        <f>(M18*21)/100</f>
      </c>
      <c t="s">
        <v>28</v>
      </c>
    </row>
    <row r="19" spans="1:5" ht="25.5">
      <c r="A19" s="35" t="s">
        <v>56</v>
      </c>
      <c r="E19" s="39" t="s">
        <v>637</v>
      </c>
    </row>
    <row r="20" spans="1:5" ht="25.5">
      <c r="A20" s="35" t="s">
        <v>57</v>
      </c>
      <c r="E20" s="40" t="s">
        <v>4703</v>
      </c>
    </row>
    <row r="21" spans="1:5" ht="12.75">
      <c r="A21" t="s">
        <v>58</v>
      </c>
      <c r="E21" s="39" t="s">
        <v>5</v>
      </c>
    </row>
    <row r="22" spans="1:16" ht="12.75">
      <c r="A22" t="s">
        <v>50</v>
      </c>
      <c s="34" t="s">
        <v>64</v>
      </c>
      <c s="34" t="s">
        <v>647</v>
      </c>
      <c s="35" t="s">
        <v>5</v>
      </c>
      <c s="6" t="s">
        <v>648</v>
      </c>
      <c s="36" t="s">
        <v>516</v>
      </c>
      <c s="37">
        <v>0.334</v>
      </c>
      <c s="36">
        <v>1</v>
      </c>
      <c s="36">
        <f>ROUND(G22*H22,6)</f>
      </c>
      <c r="L22" s="38">
        <v>0</v>
      </c>
      <c s="32">
        <f>ROUND(ROUND(L22,2)*ROUND(G22,3),2)</f>
      </c>
      <c s="36" t="s">
        <v>447</v>
      </c>
      <c>
        <f>(M22*21)/100</f>
      </c>
      <c t="s">
        <v>28</v>
      </c>
    </row>
    <row r="23" spans="1:5" ht="12.75">
      <c r="A23" s="35" t="s">
        <v>56</v>
      </c>
      <c r="E23" s="39" t="s">
        <v>648</v>
      </c>
    </row>
    <row r="24" spans="1:5" ht="12.75">
      <c r="A24" s="35" t="s">
        <v>57</v>
      </c>
      <c r="E24" s="40" t="s">
        <v>4704</v>
      </c>
    </row>
    <row r="25" spans="1:5" ht="12.75">
      <c r="A25" t="s">
        <v>58</v>
      </c>
      <c r="E25" s="39" t="s">
        <v>5</v>
      </c>
    </row>
    <row r="26" spans="1:16" ht="25.5">
      <c r="A26" t="s">
        <v>50</v>
      </c>
      <c s="34" t="s">
        <v>68</v>
      </c>
      <c s="34" t="s">
        <v>623</v>
      </c>
      <c s="35" t="s">
        <v>5</v>
      </c>
      <c s="6" t="s">
        <v>624</v>
      </c>
      <c s="36" t="s">
        <v>446</v>
      </c>
      <c s="37">
        <v>3.84</v>
      </c>
      <c s="36">
        <v>0.0361</v>
      </c>
      <c s="36">
        <f>ROUND(G26*H26,6)</f>
      </c>
      <c r="L26" s="38">
        <v>0</v>
      </c>
      <c s="32">
        <f>ROUND(ROUND(L26,2)*ROUND(G26,3),2)</f>
      </c>
      <c s="36" t="s">
        <v>61</v>
      </c>
      <c>
        <f>(M26*21)/100</f>
      </c>
      <c t="s">
        <v>28</v>
      </c>
    </row>
    <row r="27" spans="1:5" ht="25.5">
      <c r="A27" s="35" t="s">
        <v>56</v>
      </c>
      <c r="E27" s="39" t="s">
        <v>624</v>
      </c>
    </row>
    <row r="28" spans="1:5" ht="12.75">
      <c r="A28" s="35" t="s">
        <v>57</v>
      </c>
      <c r="E28" s="40" t="s">
        <v>4705</v>
      </c>
    </row>
    <row r="29" spans="1:5" ht="12.75">
      <c r="A29" t="s">
        <v>58</v>
      </c>
      <c r="E29" s="39" t="s">
        <v>5</v>
      </c>
    </row>
    <row r="30" spans="1:13" ht="12.75">
      <c r="A30" t="s">
        <v>47</v>
      </c>
      <c r="C30" s="31" t="s">
        <v>68</v>
      </c>
      <c r="E30" s="33" t="s">
        <v>671</v>
      </c>
      <c r="J30" s="32">
        <f>0</f>
      </c>
      <c s="32">
        <f>0</f>
      </c>
      <c s="32">
        <f>0+L31+L35+L39+L43+L47</f>
      </c>
      <c s="32">
        <f>0+M31+M35+M39+M43+M47</f>
      </c>
    </row>
    <row r="31" spans="1:16" ht="25.5">
      <c r="A31" t="s">
        <v>50</v>
      </c>
      <c s="34" t="s">
        <v>27</v>
      </c>
      <c s="34" t="s">
        <v>4706</v>
      </c>
      <c s="35" t="s">
        <v>5</v>
      </c>
      <c s="6" t="s">
        <v>4707</v>
      </c>
      <c s="36" t="s">
        <v>446</v>
      </c>
      <c s="37">
        <v>14.89</v>
      </c>
      <c s="36">
        <v>0</v>
      </c>
      <c s="36">
        <f>ROUND(G31*H31,6)</f>
      </c>
      <c r="L31" s="38">
        <v>0</v>
      </c>
      <c s="32">
        <f>ROUND(ROUND(L31,2)*ROUND(G31,3),2)</f>
      </c>
      <c s="36" t="s">
        <v>61</v>
      </c>
      <c>
        <f>(M31*21)/100</f>
      </c>
      <c t="s">
        <v>28</v>
      </c>
    </row>
    <row r="32" spans="1:5" ht="25.5">
      <c r="A32" s="35" t="s">
        <v>56</v>
      </c>
      <c r="E32" s="39" t="s">
        <v>4707</v>
      </c>
    </row>
    <row r="33" spans="1:5" ht="12.75">
      <c r="A33" s="35" t="s">
        <v>57</v>
      </c>
      <c r="E33" s="40" t="s">
        <v>5</v>
      </c>
    </row>
    <row r="34" spans="1:5" ht="12.75">
      <c r="A34" t="s">
        <v>58</v>
      </c>
      <c r="E34" s="39" t="s">
        <v>5</v>
      </c>
    </row>
    <row r="35" spans="1:16" ht="25.5">
      <c r="A35" t="s">
        <v>50</v>
      </c>
      <c s="34" t="s">
        <v>74</v>
      </c>
      <c s="34" t="s">
        <v>673</v>
      </c>
      <c s="35" t="s">
        <v>5</v>
      </c>
      <c s="6" t="s">
        <v>674</v>
      </c>
      <c s="36" t="s">
        <v>446</v>
      </c>
      <c s="37">
        <v>14.89</v>
      </c>
      <c s="36">
        <v>0.1837</v>
      </c>
      <c s="36">
        <f>ROUND(G35*H35,6)</f>
      </c>
      <c r="L35" s="38">
        <v>0</v>
      </c>
      <c s="32">
        <f>ROUND(ROUND(L35,2)*ROUND(G35,3),2)</f>
      </c>
      <c s="36" t="s">
        <v>447</v>
      </c>
      <c>
        <f>(M35*21)/100</f>
      </c>
      <c t="s">
        <v>28</v>
      </c>
    </row>
    <row r="36" spans="1:5" ht="38.25">
      <c r="A36" s="35" t="s">
        <v>56</v>
      </c>
      <c r="E36" s="39" t="s">
        <v>675</v>
      </c>
    </row>
    <row r="37" spans="1:5" ht="12.75">
      <c r="A37" s="35" t="s">
        <v>57</v>
      </c>
      <c r="E37" s="40" t="s">
        <v>5</v>
      </c>
    </row>
    <row r="38" spans="1:5" ht="12.75">
      <c r="A38" t="s">
        <v>58</v>
      </c>
      <c r="E38" s="39" t="s">
        <v>5</v>
      </c>
    </row>
    <row r="39" spans="1:16" ht="12.75">
      <c r="A39" t="s">
        <v>50</v>
      </c>
      <c s="34" t="s">
        <v>77</v>
      </c>
      <c s="34" t="s">
        <v>677</v>
      </c>
      <c s="35" t="s">
        <v>5</v>
      </c>
      <c s="6" t="s">
        <v>678</v>
      </c>
      <c s="36" t="s">
        <v>446</v>
      </c>
      <c s="37">
        <v>15.188</v>
      </c>
      <c s="36">
        <v>0.161</v>
      </c>
      <c s="36">
        <f>ROUND(G39*H39,6)</f>
      </c>
      <c r="L39" s="38">
        <v>0</v>
      </c>
      <c s="32">
        <f>ROUND(ROUND(L39,2)*ROUND(G39,3),2)</f>
      </c>
      <c s="36" t="s">
        <v>447</v>
      </c>
      <c>
        <f>(M39*21)/100</f>
      </c>
      <c t="s">
        <v>28</v>
      </c>
    </row>
    <row r="40" spans="1:5" ht="12.75">
      <c r="A40" s="35" t="s">
        <v>56</v>
      </c>
      <c r="E40" s="39" t="s">
        <v>678</v>
      </c>
    </row>
    <row r="41" spans="1:5" ht="12.75">
      <c r="A41" s="35" t="s">
        <v>57</v>
      </c>
      <c r="E41" s="40" t="s">
        <v>4708</v>
      </c>
    </row>
    <row r="42" spans="1:5" ht="12.75">
      <c r="A42" t="s">
        <v>58</v>
      </c>
      <c r="E42" s="39" t="s">
        <v>5</v>
      </c>
    </row>
    <row r="43" spans="1:16" ht="25.5">
      <c r="A43" t="s">
        <v>50</v>
      </c>
      <c s="34" t="s">
        <v>80</v>
      </c>
      <c s="34" t="s">
        <v>4709</v>
      </c>
      <c s="35" t="s">
        <v>5</v>
      </c>
      <c s="6" t="s">
        <v>4710</v>
      </c>
      <c s="36" t="s">
        <v>48</v>
      </c>
      <c s="37">
        <v>4</v>
      </c>
      <c s="36">
        <v>0.06895</v>
      </c>
      <c s="36">
        <f>ROUND(G43*H43,6)</f>
      </c>
      <c r="L43" s="38">
        <v>0</v>
      </c>
      <c s="32">
        <f>ROUND(ROUND(L43,2)*ROUND(G43,3),2)</f>
      </c>
      <c s="36" t="s">
        <v>61</v>
      </c>
      <c>
        <f>(M43*21)/100</f>
      </c>
      <c t="s">
        <v>28</v>
      </c>
    </row>
    <row r="44" spans="1:5" ht="25.5">
      <c r="A44" s="35" t="s">
        <v>56</v>
      </c>
      <c r="E44" s="39" t="s">
        <v>4710</v>
      </c>
    </row>
    <row r="45" spans="1:5" ht="12.75">
      <c r="A45" s="35" t="s">
        <v>57</v>
      </c>
      <c r="E45" s="40" t="s">
        <v>5</v>
      </c>
    </row>
    <row r="46" spans="1:5" ht="12.75">
      <c r="A46" t="s">
        <v>58</v>
      </c>
      <c r="E46" s="39" t="s">
        <v>5</v>
      </c>
    </row>
    <row r="47" spans="1:16" ht="12.75">
      <c r="A47" t="s">
        <v>50</v>
      </c>
      <c s="34" t="s">
        <v>84</v>
      </c>
      <c s="34" t="s">
        <v>684</v>
      </c>
      <c s="35" t="s">
        <v>5</v>
      </c>
      <c s="6" t="s">
        <v>4711</v>
      </c>
      <c s="36" t="s">
        <v>139</v>
      </c>
      <c s="37">
        <v>1</v>
      </c>
      <c s="36">
        <v>0.06895</v>
      </c>
      <c s="36">
        <f>ROUND(G47*H47,6)</f>
      </c>
      <c r="L47" s="38">
        <v>0</v>
      </c>
      <c s="32">
        <f>ROUND(ROUND(L47,2)*ROUND(G47,3),2)</f>
      </c>
      <c s="36" t="s">
        <v>61</v>
      </c>
      <c>
        <f>(M47*21)/100</f>
      </c>
      <c t="s">
        <v>28</v>
      </c>
    </row>
    <row r="48" spans="1:5" ht="12.75">
      <c r="A48" s="35" t="s">
        <v>56</v>
      </c>
      <c r="E48" s="39" t="s">
        <v>4711</v>
      </c>
    </row>
    <row r="49" spans="1:5" ht="12.75">
      <c r="A49" s="35" t="s">
        <v>57</v>
      </c>
      <c r="E49" s="40" t="s">
        <v>5</v>
      </c>
    </row>
    <row r="50" spans="1:5" ht="12.75">
      <c r="A50" t="s">
        <v>58</v>
      </c>
      <c r="E50" s="39" t="s">
        <v>5</v>
      </c>
    </row>
    <row r="51" spans="1:13" ht="12.75">
      <c r="A51" t="s">
        <v>47</v>
      </c>
      <c r="C51" s="31" t="s">
        <v>27</v>
      </c>
      <c r="E51" s="33" t="s">
        <v>4712</v>
      </c>
      <c r="J51" s="32">
        <f>0</f>
      </c>
      <c s="32">
        <f>0</f>
      </c>
      <c s="32">
        <f>0+L52+L56+L60+L64+L68+L72+L76+L80+L84+L88+L92+L96+L100+L104+L108+L112</f>
      </c>
      <c s="32">
        <f>0+M52+M56+M60+M64+M68+M72+M76+M80+M84+M88+M92+M96+M100+M104+M108+M112</f>
      </c>
    </row>
    <row r="52" spans="1:16" ht="25.5">
      <c r="A52" t="s">
        <v>50</v>
      </c>
      <c s="34" t="s">
        <v>87</v>
      </c>
      <c s="34" t="s">
        <v>4713</v>
      </c>
      <c s="35" t="s">
        <v>5</v>
      </c>
      <c s="6" t="s">
        <v>4714</v>
      </c>
      <c s="36" t="s">
        <v>446</v>
      </c>
      <c s="37">
        <v>68.089</v>
      </c>
      <c s="36">
        <v>0.00438</v>
      </c>
      <c s="36">
        <f>ROUND(G52*H52,6)</f>
      </c>
      <c r="L52" s="38">
        <v>0</v>
      </c>
      <c s="32">
        <f>ROUND(ROUND(L52,2)*ROUND(G52,3),2)</f>
      </c>
      <c s="36" t="s">
        <v>447</v>
      </c>
      <c>
        <f>(M52*21)/100</f>
      </c>
      <c t="s">
        <v>28</v>
      </c>
    </row>
    <row r="53" spans="1:5" ht="25.5">
      <c r="A53" s="35" t="s">
        <v>56</v>
      </c>
      <c r="E53" s="39" t="s">
        <v>4714</v>
      </c>
    </row>
    <row r="54" spans="1:5" ht="63.75">
      <c r="A54" s="35" t="s">
        <v>57</v>
      </c>
      <c r="E54" s="40" t="s">
        <v>4715</v>
      </c>
    </row>
    <row r="55" spans="1:5" ht="12.75">
      <c r="A55" t="s">
        <v>58</v>
      </c>
      <c r="E55" s="39" t="s">
        <v>5</v>
      </c>
    </row>
    <row r="56" spans="1:16" ht="25.5">
      <c r="A56" t="s">
        <v>50</v>
      </c>
      <c s="34" t="s">
        <v>90</v>
      </c>
      <c s="34" t="s">
        <v>4716</v>
      </c>
      <c s="35" t="s">
        <v>5</v>
      </c>
      <c s="6" t="s">
        <v>4717</v>
      </c>
      <c s="36" t="s">
        <v>48</v>
      </c>
      <c s="37">
        <v>39.06</v>
      </c>
      <c s="36">
        <v>0</v>
      </c>
      <c s="36">
        <f>ROUND(G56*H56,6)</f>
      </c>
      <c r="L56" s="38">
        <v>0</v>
      </c>
      <c s="32">
        <f>ROUND(ROUND(L56,2)*ROUND(G56,3),2)</f>
      </c>
      <c s="36" t="s">
        <v>447</v>
      </c>
      <c>
        <f>(M56*21)/100</f>
      </c>
      <c t="s">
        <v>28</v>
      </c>
    </row>
    <row r="57" spans="1:5" ht="25.5">
      <c r="A57" s="35" t="s">
        <v>56</v>
      </c>
      <c r="E57" s="39" t="s">
        <v>4717</v>
      </c>
    </row>
    <row r="58" spans="1:5" ht="12.75">
      <c r="A58" s="35" t="s">
        <v>57</v>
      </c>
      <c r="E58" s="40" t="s">
        <v>4718</v>
      </c>
    </row>
    <row r="59" spans="1:5" ht="12.75">
      <c r="A59" t="s">
        <v>58</v>
      </c>
      <c r="E59" s="39" t="s">
        <v>5</v>
      </c>
    </row>
    <row r="60" spans="1:16" ht="12.75">
      <c r="A60" t="s">
        <v>50</v>
      </c>
      <c s="34" t="s">
        <v>93</v>
      </c>
      <c s="34" t="s">
        <v>4719</v>
      </c>
      <c s="35" t="s">
        <v>5</v>
      </c>
      <c s="6" t="s">
        <v>4720</v>
      </c>
      <c s="36" t="s">
        <v>48</v>
      </c>
      <c s="37">
        <v>6</v>
      </c>
      <c s="36">
        <v>0.00438</v>
      </c>
      <c s="36">
        <f>ROUND(G60*H60,6)</f>
      </c>
      <c r="L60" s="38">
        <v>0</v>
      </c>
      <c s="32">
        <f>ROUND(ROUND(L60,2)*ROUND(G60,3),2)</f>
      </c>
      <c s="36" t="s">
        <v>61</v>
      </c>
      <c>
        <f>(M60*21)/100</f>
      </c>
      <c t="s">
        <v>28</v>
      </c>
    </row>
    <row r="61" spans="1:5" ht="12.75">
      <c r="A61" s="35" t="s">
        <v>56</v>
      </c>
      <c r="E61" s="39" t="s">
        <v>4720</v>
      </c>
    </row>
    <row r="62" spans="1:5" ht="51">
      <c r="A62" s="35" t="s">
        <v>57</v>
      </c>
      <c r="E62" s="40" t="s">
        <v>4721</v>
      </c>
    </row>
    <row r="63" spans="1:5" ht="12.75">
      <c r="A63" t="s">
        <v>58</v>
      </c>
      <c r="E63" s="39" t="s">
        <v>5</v>
      </c>
    </row>
    <row r="64" spans="1:16" ht="12.75">
      <c r="A64" t="s">
        <v>50</v>
      </c>
      <c s="34" t="s">
        <v>96</v>
      </c>
      <c s="34" t="s">
        <v>4722</v>
      </c>
      <c s="35" t="s">
        <v>5</v>
      </c>
      <c s="6" t="s">
        <v>4723</v>
      </c>
      <c s="36" t="s">
        <v>48</v>
      </c>
      <c s="37">
        <v>32.5</v>
      </c>
      <c s="36">
        <v>0.00438</v>
      </c>
      <c s="36">
        <f>ROUND(G64*H64,6)</f>
      </c>
      <c r="L64" s="38">
        <v>0</v>
      </c>
      <c s="32">
        <f>ROUND(ROUND(L64,2)*ROUND(G64,3),2)</f>
      </c>
      <c s="36" t="s">
        <v>61</v>
      </c>
      <c>
        <f>(M64*21)/100</f>
      </c>
      <c t="s">
        <v>28</v>
      </c>
    </row>
    <row r="65" spans="1:5" ht="12.75">
      <c r="A65" s="35" t="s">
        <v>56</v>
      </c>
      <c r="E65" s="39" t="s">
        <v>4723</v>
      </c>
    </row>
    <row r="66" spans="1:5" ht="51">
      <c r="A66" s="35" t="s">
        <v>57</v>
      </c>
      <c r="E66" s="40" t="s">
        <v>4724</v>
      </c>
    </row>
    <row r="67" spans="1:5" ht="12.75">
      <c r="A67" t="s">
        <v>58</v>
      </c>
      <c r="E67" s="39" t="s">
        <v>5</v>
      </c>
    </row>
    <row r="68" spans="1:16" ht="12.75">
      <c r="A68" t="s">
        <v>50</v>
      </c>
      <c s="34" t="s">
        <v>99</v>
      </c>
      <c s="34" t="s">
        <v>4725</v>
      </c>
      <c s="35" t="s">
        <v>5</v>
      </c>
      <c s="6" t="s">
        <v>4726</v>
      </c>
      <c s="36" t="s">
        <v>48</v>
      </c>
      <c s="37">
        <v>8</v>
      </c>
      <c s="36">
        <v>0.00438</v>
      </c>
      <c s="36">
        <f>ROUND(G68*H68,6)</f>
      </c>
      <c r="L68" s="38">
        <v>0</v>
      </c>
      <c s="32">
        <f>ROUND(ROUND(L68,2)*ROUND(G68,3),2)</f>
      </c>
      <c s="36" t="s">
        <v>61</v>
      </c>
      <c>
        <f>(M68*21)/100</f>
      </c>
      <c t="s">
        <v>28</v>
      </c>
    </row>
    <row r="69" spans="1:5" ht="12.75">
      <c r="A69" s="35" t="s">
        <v>56</v>
      </c>
      <c r="E69" s="39" t="s">
        <v>4726</v>
      </c>
    </row>
    <row r="70" spans="1:5" ht="51">
      <c r="A70" s="35" t="s">
        <v>57</v>
      </c>
      <c r="E70" s="40" t="s">
        <v>4727</v>
      </c>
    </row>
    <row r="71" spans="1:5" ht="12.75">
      <c r="A71" t="s">
        <v>58</v>
      </c>
      <c r="E71" s="39" t="s">
        <v>5</v>
      </c>
    </row>
    <row r="72" spans="1:16" ht="12.75">
      <c r="A72" t="s">
        <v>50</v>
      </c>
      <c s="34" t="s">
        <v>102</v>
      </c>
      <c s="34" t="s">
        <v>4728</v>
      </c>
      <c s="35" t="s">
        <v>5</v>
      </c>
      <c s="6" t="s">
        <v>4729</v>
      </c>
      <c s="36" t="s">
        <v>446</v>
      </c>
      <c s="37">
        <v>74.898</v>
      </c>
      <c s="36">
        <v>0.00438</v>
      </c>
      <c s="36">
        <f>ROUND(G72*H72,6)</f>
      </c>
      <c r="L72" s="38">
        <v>0</v>
      </c>
      <c s="32">
        <f>ROUND(ROUND(L72,2)*ROUND(G72,3),2)</f>
      </c>
      <c s="36" t="s">
        <v>61</v>
      </c>
      <c>
        <f>(M72*21)/100</f>
      </c>
      <c t="s">
        <v>28</v>
      </c>
    </row>
    <row r="73" spans="1:5" ht="12.75">
      <c r="A73" s="35" t="s">
        <v>56</v>
      </c>
      <c r="E73" s="39" t="s">
        <v>4729</v>
      </c>
    </row>
    <row r="74" spans="1:5" ht="89.25">
      <c r="A74" s="35" t="s">
        <v>57</v>
      </c>
      <c r="E74" s="40" t="s">
        <v>4730</v>
      </c>
    </row>
    <row r="75" spans="1:5" ht="12.75">
      <c r="A75" t="s">
        <v>58</v>
      </c>
      <c r="E75" s="39" t="s">
        <v>5</v>
      </c>
    </row>
    <row r="76" spans="1:16" ht="12.75">
      <c r="A76" t="s">
        <v>50</v>
      </c>
      <c s="34" t="s">
        <v>105</v>
      </c>
      <c s="34" t="s">
        <v>4731</v>
      </c>
      <c s="35" t="s">
        <v>5</v>
      </c>
      <c s="6" t="s">
        <v>4732</v>
      </c>
      <c s="36" t="s">
        <v>446</v>
      </c>
      <c s="37">
        <v>68.089</v>
      </c>
      <c s="36">
        <v>0.00438</v>
      </c>
      <c s="36">
        <f>ROUND(G76*H76,6)</f>
      </c>
      <c r="L76" s="38">
        <v>0</v>
      </c>
      <c s="32">
        <f>ROUND(ROUND(L76,2)*ROUND(G76,3),2)</f>
      </c>
      <c s="36" t="s">
        <v>61</v>
      </c>
      <c>
        <f>(M76*21)/100</f>
      </c>
      <c t="s">
        <v>28</v>
      </c>
    </row>
    <row r="77" spans="1:5" ht="12.75">
      <c r="A77" s="35" t="s">
        <v>56</v>
      </c>
      <c r="E77" s="39" t="s">
        <v>4732</v>
      </c>
    </row>
    <row r="78" spans="1:5" ht="63.75">
      <c r="A78" s="35" t="s">
        <v>57</v>
      </c>
      <c r="E78" s="40" t="s">
        <v>4715</v>
      </c>
    </row>
    <row r="79" spans="1:5" ht="12.75">
      <c r="A79" t="s">
        <v>58</v>
      </c>
      <c r="E79" s="39" t="s">
        <v>5</v>
      </c>
    </row>
    <row r="80" spans="1:16" ht="12.75">
      <c r="A80" t="s">
        <v>50</v>
      </c>
      <c s="34" t="s">
        <v>108</v>
      </c>
      <c s="34" t="s">
        <v>4733</v>
      </c>
      <c s="35" t="s">
        <v>5</v>
      </c>
      <c s="6" t="s">
        <v>4734</v>
      </c>
      <c s="36" t="s">
        <v>446</v>
      </c>
      <c s="37">
        <v>68.089</v>
      </c>
      <c s="36">
        <v>0.00438</v>
      </c>
      <c s="36">
        <f>ROUND(G80*H80,6)</f>
      </c>
      <c r="L80" s="38">
        <v>0</v>
      </c>
      <c s="32">
        <f>ROUND(ROUND(L80,2)*ROUND(G80,3),2)</f>
      </c>
      <c s="36" t="s">
        <v>61</v>
      </c>
      <c>
        <f>(M80*21)/100</f>
      </c>
      <c t="s">
        <v>28</v>
      </c>
    </row>
    <row r="81" spans="1:5" ht="12.75">
      <c r="A81" s="35" t="s">
        <v>56</v>
      </c>
      <c r="E81" s="39" t="s">
        <v>4734</v>
      </c>
    </row>
    <row r="82" spans="1:5" ht="63.75">
      <c r="A82" s="35" t="s">
        <v>57</v>
      </c>
      <c r="E82" s="40" t="s">
        <v>4715</v>
      </c>
    </row>
    <row r="83" spans="1:5" ht="12.75">
      <c r="A83" t="s">
        <v>58</v>
      </c>
      <c r="E83" s="39" t="s">
        <v>5</v>
      </c>
    </row>
    <row r="84" spans="1:16" ht="12.75">
      <c r="A84" t="s">
        <v>50</v>
      </c>
      <c s="34" t="s">
        <v>203</v>
      </c>
      <c s="34" t="s">
        <v>4735</v>
      </c>
      <c s="35" t="s">
        <v>5</v>
      </c>
      <c s="6" t="s">
        <v>4736</v>
      </c>
      <c s="36" t="s">
        <v>139</v>
      </c>
      <c s="37">
        <v>409</v>
      </c>
      <c s="36">
        <v>0.00438</v>
      </c>
      <c s="36">
        <f>ROUND(G84*H84,6)</f>
      </c>
      <c r="L84" s="38">
        <v>0</v>
      </c>
      <c s="32">
        <f>ROUND(ROUND(L84,2)*ROUND(G84,3),2)</f>
      </c>
      <c s="36" t="s">
        <v>61</v>
      </c>
      <c>
        <f>(M84*21)/100</f>
      </c>
      <c t="s">
        <v>28</v>
      </c>
    </row>
    <row r="85" spans="1:5" ht="12.75">
      <c r="A85" s="35" t="s">
        <v>56</v>
      </c>
      <c r="E85" s="39" t="s">
        <v>4736</v>
      </c>
    </row>
    <row r="86" spans="1:5" ht="12.75">
      <c r="A86" s="35" t="s">
        <v>57</v>
      </c>
      <c r="E86" s="40" t="s">
        <v>5</v>
      </c>
    </row>
    <row r="87" spans="1:5" ht="12.75">
      <c r="A87" t="s">
        <v>58</v>
      </c>
      <c r="E87" s="39" t="s">
        <v>5</v>
      </c>
    </row>
    <row r="88" spans="1:16" ht="12.75">
      <c r="A88" t="s">
        <v>50</v>
      </c>
      <c s="34" t="s">
        <v>206</v>
      </c>
      <c s="34" t="s">
        <v>4737</v>
      </c>
      <c s="35" t="s">
        <v>5</v>
      </c>
      <c s="6" t="s">
        <v>4738</v>
      </c>
      <c s="36" t="s">
        <v>564</v>
      </c>
      <c s="37">
        <v>680.887</v>
      </c>
      <c s="36">
        <v>0.00438</v>
      </c>
      <c s="36">
        <f>ROUND(G88*H88,6)</f>
      </c>
      <c r="L88" s="38">
        <v>0</v>
      </c>
      <c s="32">
        <f>ROUND(ROUND(L88,2)*ROUND(G88,3),2)</f>
      </c>
      <c s="36" t="s">
        <v>61</v>
      </c>
      <c>
        <f>(M88*21)/100</f>
      </c>
      <c t="s">
        <v>28</v>
      </c>
    </row>
    <row r="89" spans="1:5" ht="12.75">
      <c r="A89" s="35" t="s">
        <v>56</v>
      </c>
      <c r="E89" s="39" t="s">
        <v>4738</v>
      </c>
    </row>
    <row r="90" spans="1:5" ht="102">
      <c r="A90" s="35" t="s">
        <v>57</v>
      </c>
      <c r="E90" s="42" t="s">
        <v>4739</v>
      </c>
    </row>
    <row r="91" spans="1:5" ht="12.75">
      <c r="A91" t="s">
        <v>58</v>
      </c>
      <c r="E91" s="39" t="s">
        <v>5</v>
      </c>
    </row>
    <row r="92" spans="1:16" ht="25.5">
      <c r="A92" t="s">
        <v>50</v>
      </c>
      <c s="34" t="s">
        <v>209</v>
      </c>
      <c s="34" t="s">
        <v>861</v>
      </c>
      <c s="35" t="s">
        <v>5</v>
      </c>
      <c s="6" t="s">
        <v>4740</v>
      </c>
      <c s="36" t="s">
        <v>856</v>
      </c>
      <c s="37">
        <v>1</v>
      </c>
      <c s="36">
        <v>0.02636</v>
      </c>
      <c s="36">
        <f>ROUND(G92*H92,6)</f>
      </c>
      <c r="L92" s="38">
        <v>0</v>
      </c>
      <c s="32">
        <f>ROUND(ROUND(L92,2)*ROUND(G92,3),2)</f>
      </c>
      <c s="36" t="s">
        <v>61</v>
      </c>
      <c>
        <f>(M92*21)/100</f>
      </c>
      <c t="s">
        <v>28</v>
      </c>
    </row>
    <row r="93" spans="1:5" ht="25.5">
      <c r="A93" s="35" t="s">
        <v>56</v>
      </c>
      <c r="E93" s="39" t="s">
        <v>4740</v>
      </c>
    </row>
    <row r="94" spans="1:5" ht="12.75">
      <c r="A94" s="35" t="s">
        <v>57</v>
      </c>
      <c r="E94" s="40" t="s">
        <v>5</v>
      </c>
    </row>
    <row r="95" spans="1:5" ht="12.75">
      <c r="A95" t="s">
        <v>58</v>
      </c>
      <c r="E95" s="39" t="s">
        <v>5</v>
      </c>
    </row>
    <row r="96" spans="1:16" ht="12.75">
      <c r="A96" t="s">
        <v>50</v>
      </c>
      <c s="34" t="s">
        <v>211</v>
      </c>
      <c s="34" t="s">
        <v>4741</v>
      </c>
      <c s="35" t="s">
        <v>5</v>
      </c>
      <c s="6" t="s">
        <v>4742</v>
      </c>
      <c s="36" t="s">
        <v>446</v>
      </c>
      <c s="37">
        <v>14.495</v>
      </c>
      <c s="36">
        <v>0.0017</v>
      </c>
      <c s="36">
        <f>ROUND(G96*H96,6)</f>
      </c>
      <c r="L96" s="38">
        <v>0</v>
      </c>
      <c s="32">
        <f>ROUND(ROUND(L96,2)*ROUND(G96,3),2)</f>
      </c>
      <c s="36" t="s">
        <v>447</v>
      </c>
      <c>
        <f>(M96*21)/100</f>
      </c>
      <c t="s">
        <v>28</v>
      </c>
    </row>
    <row r="97" spans="1:5" ht="12.75">
      <c r="A97" s="35" t="s">
        <v>56</v>
      </c>
      <c r="E97" s="39" t="s">
        <v>4742</v>
      </c>
    </row>
    <row r="98" spans="1:5" ht="38.25">
      <c r="A98" s="35" t="s">
        <v>57</v>
      </c>
      <c r="E98" s="40" t="s">
        <v>4743</v>
      </c>
    </row>
    <row r="99" spans="1:5" ht="12.75">
      <c r="A99" t="s">
        <v>58</v>
      </c>
      <c r="E99" s="39" t="s">
        <v>5</v>
      </c>
    </row>
    <row r="100" spans="1:16" ht="12.75">
      <c r="A100" t="s">
        <v>50</v>
      </c>
      <c s="34" t="s">
        <v>214</v>
      </c>
      <c s="34" t="s">
        <v>4744</v>
      </c>
      <c s="35" t="s">
        <v>5</v>
      </c>
      <c s="6" t="s">
        <v>4745</v>
      </c>
      <c s="36" t="s">
        <v>446</v>
      </c>
      <c s="37">
        <v>38.359</v>
      </c>
      <c s="36">
        <v>0.00272</v>
      </c>
      <c s="36">
        <f>ROUND(G100*H100,6)</f>
      </c>
      <c r="L100" s="38">
        <v>0</v>
      </c>
      <c s="32">
        <f>ROUND(ROUND(L100,2)*ROUND(G100,3),2)</f>
      </c>
      <c s="36" t="s">
        <v>447</v>
      </c>
      <c>
        <f>(M100*21)/100</f>
      </c>
      <c t="s">
        <v>28</v>
      </c>
    </row>
    <row r="101" spans="1:5" ht="12.75">
      <c r="A101" s="35" t="s">
        <v>56</v>
      </c>
      <c r="E101" s="39" t="s">
        <v>4745</v>
      </c>
    </row>
    <row r="102" spans="1:5" ht="38.25">
      <c r="A102" s="35" t="s">
        <v>57</v>
      </c>
      <c r="E102" s="40" t="s">
        <v>4746</v>
      </c>
    </row>
    <row r="103" spans="1:5" ht="12.75">
      <c r="A103" t="s">
        <v>58</v>
      </c>
      <c r="E103" s="39" t="s">
        <v>5</v>
      </c>
    </row>
    <row r="104" spans="1:16" ht="12.75">
      <c r="A104" t="s">
        <v>50</v>
      </c>
      <c s="34" t="s">
        <v>217</v>
      </c>
      <c s="34" t="s">
        <v>4747</v>
      </c>
      <c s="35" t="s">
        <v>5</v>
      </c>
      <c s="6" t="s">
        <v>4748</v>
      </c>
      <c s="36" t="s">
        <v>446</v>
      </c>
      <c s="37">
        <v>4.125</v>
      </c>
      <c s="36">
        <v>0.003</v>
      </c>
      <c s="36">
        <f>ROUND(G104*H104,6)</f>
      </c>
      <c r="L104" s="38">
        <v>0</v>
      </c>
      <c s="32">
        <f>ROUND(ROUND(L104,2)*ROUND(G104,3),2)</f>
      </c>
      <c s="36" t="s">
        <v>447</v>
      </c>
      <c>
        <f>(M104*21)/100</f>
      </c>
      <c t="s">
        <v>28</v>
      </c>
    </row>
    <row r="105" spans="1:5" ht="12.75">
      <c r="A105" s="35" t="s">
        <v>56</v>
      </c>
      <c r="E105" s="39" t="s">
        <v>4748</v>
      </c>
    </row>
    <row r="106" spans="1:5" ht="38.25">
      <c r="A106" s="35" t="s">
        <v>57</v>
      </c>
      <c r="E106" s="40" t="s">
        <v>4749</v>
      </c>
    </row>
    <row r="107" spans="1:5" ht="12.75">
      <c r="A107" t="s">
        <v>58</v>
      </c>
      <c r="E107" s="39" t="s">
        <v>5</v>
      </c>
    </row>
    <row r="108" spans="1:16" ht="12.75">
      <c r="A108" t="s">
        <v>50</v>
      </c>
      <c s="34" t="s">
        <v>220</v>
      </c>
      <c s="34" t="s">
        <v>4750</v>
      </c>
      <c s="35" t="s">
        <v>5</v>
      </c>
      <c s="6" t="s">
        <v>4751</v>
      </c>
      <c s="36" t="s">
        <v>446</v>
      </c>
      <c s="37">
        <v>17.919</v>
      </c>
      <c s="36">
        <v>0.0048</v>
      </c>
      <c s="36">
        <f>ROUND(G108*H108,6)</f>
      </c>
      <c r="L108" s="38">
        <v>0</v>
      </c>
      <c s="32">
        <f>ROUND(ROUND(L108,2)*ROUND(G108,3),2)</f>
      </c>
      <c s="36" t="s">
        <v>447</v>
      </c>
      <c>
        <f>(M108*21)/100</f>
      </c>
      <c t="s">
        <v>28</v>
      </c>
    </row>
    <row r="109" spans="1:5" ht="12.75">
      <c r="A109" s="35" t="s">
        <v>56</v>
      </c>
      <c r="E109" s="39" t="s">
        <v>4751</v>
      </c>
    </row>
    <row r="110" spans="1:5" ht="38.25">
      <c r="A110" s="35" t="s">
        <v>57</v>
      </c>
      <c r="E110" s="40" t="s">
        <v>4752</v>
      </c>
    </row>
    <row r="111" spans="1:5" ht="12.75">
      <c r="A111" t="s">
        <v>58</v>
      </c>
      <c r="E111" s="39" t="s">
        <v>5</v>
      </c>
    </row>
    <row r="112" spans="1:16" ht="25.5">
      <c r="A112" t="s">
        <v>50</v>
      </c>
      <c s="34" t="s">
        <v>223</v>
      </c>
      <c s="34" t="s">
        <v>4753</v>
      </c>
      <c s="35" t="s">
        <v>5</v>
      </c>
      <c s="6" t="s">
        <v>4754</v>
      </c>
      <c s="36" t="s">
        <v>446</v>
      </c>
      <c s="37">
        <v>68.089</v>
      </c>
      <c s="36">
        <v>0.00285</v>
      </c>
      <c s="36">
        <f>ROUND(G112*H112,6)</f>
      </c>
      <c r="L112" s="38">
        <v>0</v>
      </c>
      <c s="32">
        <f>ROUND(ROUND(L112,2)*ROUND(G112,3),2)</f>
      </c>
      <c s="36" t="s">
        <v>447</v>
      </c>
      <c>
        <f>(M112*21)/100</f>
      </c>
      <c t="s">
        <v>28</v>
      </c>
    </row>
    <row r="113" spans="1:5" ht="25.5">
      <c r="A113" s="35" t="s">
        <v>56</v>
      </c>
      <c r="E113" s="39" t="s">
        <v>4754</v>
      </c>
    </row>
    <row r="114" spans="1:5" ht="63.75">
      <c r="A114" s="35" t="s">
        <v>57</v>
      </c>
      <c r="E114" s="40" t="s">
        <v>4715</v>
      </c>
    </row>
    <row r="115" spans="1:5" ht="12.75">
      <c r="A115" t="s">
        <v>58</v>
      </c>
      <c r="E115" s="39" t="s">
        <v>5</v>
      </c>
    </row>
    <row r="116" spans="1:13" ht="12.75">
      <c r="A116" t="s">
        <v>47</v>
      </c>
      <c r="C116" s="31" t="s">
        <v>632</v>
      </c>
      <c r="E116" s="33" t="s">
        <v>915</v>
      </c>
      <c r="J116" s="32">
        <f>0</f>
      </c>
      <c s="32">
        <f>0</f>
      </c>
      <c s="32">
        <f>0+L117</f>
      </c>
      <c s="32">
        <f>0+M117</f>
      </c>
    </row>
    <row r="117" spans="1:16" ht="25.5">
      <c r="A117" t="s">
        <v>50</v>
      </c>
      <c s="34" t="s">
        <v>226</v>
      </c>
      <c s="34" t="s">
        <v>917</v>
      </c>
      <c s="35" t="s">
        <v>5</v>
      </c>
      <c s="6" t="s">
        <v>918</v>
      </c>
      <c s="36" t="s">
        <v>139</v>
      </c>
      <c s="37">
        <v>7</v>
      </c>
      <c s="36">
        <v>0</v>
      </c>
      <c s="36">
        <f>ROUND(G117*H117,6)</f>
      </c>
      <c r="L117" s="38">
        <v>0</v>
      </c>
      <c s="32">
        <f>ROUND(ROUND(L117,2)*ROUND(G117,3),2)</f>
      </c>
      <c s="36" t="s">
        <v>447</v>
      </c>
      <c>
        <f>(M117*21)/100</f>
      </c>
      <c t="s">
        <v>28</v>
      </c>
    </row>
    <row r="118" spans="1:5" ht="25.5">
      <c r="A118" s="35" t="s">
        <v>56</v>
      </c>
      <c r="E118" s="39" t="s">
        <v>918</v>
      </c>
    </row>
    <row r="119" spans="1:5" ht="12.75">
      <c r="A119" s="35" t="s">
        <v>57</v>
      </c>
      <c r="E119" s="40" t="s">
        <v>4755</v>
      </c>
    </row>
    <row r="120" spans="1:5" ht="12.75">
      <c r="A120" t="s">
        <v>58</v>
      </c>
      <c r="E120" s="39" t="s">
        <v>5</v>
      </c>
    </row>
    <row r="121" spans="1:13" ht="12.75">
      <c r="A121" t="s">
        <v>47</v>
      </c>
      <c r="C121" s="31" t="s">
        <v>999</v>
      </c>
      <c r="E121" s="33" t="s">
        <v>1000</v>
      </c>
      <c r="J121" s="32">
        <f>0</f>
      </c>
      <c s="32">
        <f>0</f>
      </c>
      <c s="32">
        <f>0+L122+L126</f>
      </c>
      <c s="32">
        <f>0+M122+M126</f>
      </c>
    </row>
    <row r="122" spans="1:16" ht="12.75">
      <c r="A122" t="s">
        <v>50</v>
      </c>
      <c s="34" t="s">
        <v>638</v>
      </c>
      <c s="34" t="s">
        <v>4756</v>
      </c>
      <c s="35" t="s">
        <v>5</v>
      </c>
      <c s="6" t="s">
        <v>4757</v>
      </c>
      <c s="36" t="s">
        <v>446</v>
      </c>
      <c s="37">
        <v>16.23</v>
      </c>
      <c s="36">
        <v>0</v>
      </c>
      <c s="36">
        <f>ROUND(G122*H122,6)</f>
      </c>
      <c r="L122" s="38">
        <v>0</v>
      </c>
      <c s="32">
        <f>ROUND(ROUND(L122,2)*ROUND(G122,3),2)</f>
      </c>
      <c s="36" t="s">
        <v>447</v>
      </c>
      <c>
        <f>(M122*21)/100</f>
      </c>
      <c t="s">
        <v>28</v>
      </c>
    </row>
    <row r="123" spans="1:5" ht="12.75">
      <c r="A123" s="35" t="s">
        <v>56</v>
      </c>
      <c r="E123" s="39" t="s">
        <v>4757</v>
      </c>
    </row>
    <row r="124" spans="1:5" ht="12.75">
      <c r="A124" s="35" t="s">
        <v>57</v>
      </c>
      <c r="E124" s="40" t="s">
        <v>4758</v>
      </c>
    </row>
    <row r="125" spans="1:5" ht="12.75">
      <c r="A125" t="s">
        <v>58</v>
      </c>
      <c r="E125" s="39" t="s">
        <v>5</v>
      </c>
    </row>
    <row r="126" spans="1:16" ht="25.5">
      <c r="A126" t="s">
        <v>50</v>
      </c>
      <c s="34" t="s">
        <v>642</v>
      </c>
      <c s="34" t="s">
        <v>4759</v>
      </c>
      <c s="35" t="s">
        <v>5</v>
      </c>
      <c s="6" t="s">
        <v>4760</v>
      </c>
      <c s="36" t="s">
        <v>1095</v>
      </c>
      <c s="37">
        <v>3.814</v>
      </c>
      <c s="36">
        <v>0</v>
      </c>
      <c s="36">
        <f>ROUND(G126*H126,6)</f>
      </c>
      <c r="L126" s="38">
        <v>0</v>
      </c>
      <c s="32">
        <f>ROUND(ROUND(L126,2)*ROUND(G126,3),2)</f>
      </c>
      <c s="36" t="s">
        <v>447</v>
      </c>
      <c>
        <f>(M126*21)/100</f>
      </c>
      <c t="s">
        <v>28</v>
      </c>
    </row>
    <row r="127" spans="1:5" ht="25.5">
      <c r="A127" s="35" t="s">
        <v>56</v>
      </c>
      <c r="E127" s="39" t="s">
        <v>4760</v>
      </c>
    </row>
    <row r="128" spans="1:5" ht="12.75">
      <c r="A128" s="35" t="s">
        <v>57</v>
      </c>
      <c r="E128" s="40" t="s">
        <v>5</v>
      </c>
    </row>
    <row r="129" spans="1:5" ht="12.75">
      <c r="A129" t="s">
        <v>58</v>
      </c>
      <c r="E129" s="39" t="s">
        <v>5</v>
      </c>
    </row>
    <row r="130" spans="1:13" ht="12.75">
      <c r="A130" t="s">
        <v>47</v>
      </c>
      <c r="C130" s="31" t="s">
        <v>1097</v>
      </c>
      <c r="E130" s="33" t="s">
        <v>1098</v>
      </c>
      <c r="J130" s="32">
        <f>0</f>
      </c>
      <c s="32">
        <f>0</f>
      </c>
      <c s="32">
        <f>0+L131+L135+L139</f>
      </c>
      <c s="32">
        <f>0+M131+M135+M139</f>
      </c>
    </row>
    <row r="131" spans="1:16" ht="25.5">
      <c r="A131" t="s">
        <v>50</v>
      </c>
      <c s="34" t="s">
        <v>646</v>
      </c>
      <c s="34" t="s">
        <v>4761</v>
      </c>
      <c s="35" t="s">
        <v>5</v>
      </c>
      <c s="6" t="s">
        <v>3510</v>
      </c>
      <c s="36" t="s">
        <v>48</v>
      </c>
      <c s="37">
        <v>20</v>
      </c>
      <c s="36">
        <v>0.00031</v>
      </c>
      <c s="36">
        <f>ROUND(G131*H131,6)</f>
      </c>
      <c r="L131" s="38">
        <v>0</v>
      </c>
      <c s="32">
        <f>ROUND(ROUND(L131,2)*ROUND(G131,3),2)</f>
      </c>
      <c s="36" t="s">
        <v>447</v>
      </c>
      <c>
        <f>(M131*21)/100</f>
      </c>
      <c t="s">
        <v>28</v>
      </c>
    </row>
    <row r="132" spans="1:5" ht="51">
      <c r="A132" s="35" t="s">
        <v>56</v>
      </c>
      <c r="E132" s="39" t="s">
        <v>4762</v>
      </c>
    </row>
    <row r="133" spans="1:5" ht="12.75">
      <c r="A133" s="35" t="s">
        <v>57</v>
      </c>
      <c r="E133" s="40" t="s">
        <v>5</v>
      </c>
    </row>
    <row r="134" spans="1:5" ht="12.75">
      <c r="A134" t="s">
        <v>58</v>
      </c>
      <c r="E134" s="39" t="s">
        <v>5</v>
      </c>
    </row>
    <row r="135" spans="1:16" ht="25.5">
      <c r="A135" t="s">
        <v>50</v>
      </c>
      <c s="34" t="s">
        <v>650</v>
      </c>
      <c s="34" t="s">
        <v>1104</v>
      </c>
      <c s="35" t="s">
        <v>5</v>
      </c>
      <c s="6" t="s">
        <v>4763</v>
      </c>
      <c s="36" t="s">
        <v>48</v>
      </c>
      <c s="37">
        <v>20</v>
      </c>
      <c s="36">
        <v>0</v>
      </c>
      <c s="36">
        <f>ROUND(G135*H135,6)</f>
      </c>
      <c r="L135" s="38">
        <v>0</v>
      </c>
      <c s="32">
        <f>ROUND(ROUND(L135,2)*ROUND(G135,3),2)</f>
      </c>
      <c s="36" t="s">
        <v>61</v>
      </c>
      <c>
        <f>(M135*21)/100</f>
      </c>
      <c t="s">
        <v>28</v>
      </c>
    </row>
    <row r="136" spans="1:5" ht="25.5">
      <c r="A136" s="35" t="s">
        <v>56</v>
      </c>
      <c r="E136" s="39" t="s">
        <v>4763</v>
      </c>
    </row>
    <row r="137" spans="1:5" ht="12.75">
      <c r="A137" s="35" t="s">
        <v>57</v>
      </c>
      <c r="E137" s="40" t="s">
        <v>5</v>
      </c>
    </row>
    <row r="138" spans="1:5" ht="12.75">
      <c r="A138" t="s">
        <v>58</v>
      </c>
      <c r="E138" s="39" t="s">
        <v>5</v>
      </c>
    </row>
    <row r="139" spans="1:16" ht="25.5">
      <c r="A139" t="s">
        <v>50</v>
      </c>
      <c s="34" t="s">
        <v>654</v>
      </c>
      <c s="34" t="s">
        <v>4764</v>
      </c>
      <c s="35" t="s">
        <v>5</v>
      </c>
      <c s="6" t="s">
        <v>4765</v>
      </c>
      <c s="36" t="s">
        <v>1095</v>
      </c>
      <c s="37">
        <v>93.22</v>
      </c>
      <c s="36">
        <v>0</v>
      </c>
      <c s="36">
        <f>ROUND(G139*H139,6)</f>
      </c>
      <c r="L139" s="38">
        <v>0</v>
      </c>
      <c s="32">
        <f>ROUND(ROUND(L139,2)*ROUND(G139,3),2)</f>
      </c>
      <c s="36" t="s">
        <v>447</v>
      </c>
      <c>
        <f>(M139*21)/100</f>
      </c>
      <c t="s">
        <v>28</v>
      </c>
    </row>
    <row r="140" spans="1:5" ht="25.5">
      <c r="A140" s="35" t="s">
        <v>56</v>
      </c>
      <c r="E140" s="39" t="s">
        <v>4765</v>
      </c>
    </row>
    <row r="141" spans="1:5" ht="12.75">
      <c r="A141" s="35" t="s">
        <v>57</v>
      </c>
      <c r="E141" s="40" t="s">
        <v>5</v>
      </c>
    </row>
    <row r="142" spans="1:5" ht="12.75">
      <c r="A142" t="s">
        <v>58</v>
      </c>
      <c r="E142" s="39" t="s">
        <v>5</v>
      </c>
    </row>
    <row r="143" spans="1:13" ht="12.75">
      <c r="A143" t="s">
        <v>47</v>
      </c>
      <c r="C143" s="31" t="s">
        <v>1418</v>
      </c>
      <c r="E143" s="33" t="s">
        <v>1419</v>
      </c>
      <c r="J143" s="32">
        <f>0</f>
      </c>
      <c s="32">
        <f>0</f>
      </c>
      <c s="32">
        <f>0+L144+L148+L152</f>
      </c>
      <c s="32">
        <f>0+M144+M148+M152</f>
      </c>
    </row>
    <row r="144" spans="1:16" ht="12.75">
      <c r="A144" t="s">
        <v>50</v>
      </c>
      <c s="34" t="s">
        <v>659</v>
      </c>
      <c s="34" t="s">
        <v>1437</v>
      </c>
      <c s="35" t="s">
        <v>5</v>
      </c>
      <c s="6" t="s">
        <v>1438</v>
      </c>
      <c s="36" t="s">
        <v>48</v>
      </c>
      <c s="37">
        <v>2.4</v>
      </c>
      <c s="36">
        <v>0</v>
      </c>
      <c s="36">
        <f>ROUND(G144*H144,6)</f>
      </c>
      <c r="L144" s="38">
        <v>0</v>
      </c>
      <c s="32">
        <f>ROUND(ROUND(L144,2)*ROUND(G144,3),2)</f>
      </c>
      <c s="36" t="s">
        <v>447</v>
      </c>
      <c>
        <f>(M144*21)/100</f>
      </c>
      <c t="s">
        <v>28</v>
      </c>
    </row>
    <row r="145" spans="1:5" ht="12.75">
      <c r="A145" s="35" t="s">
        <v>56</v>
      </c>
      <c r="E145" s="39" t="s">
        <v>1438</v>
      </c>
    </row>
    <row r="146" spans="1:5" ht="12.75">
      <c r="A146" s="35" t="s">
        <v>57</v>
      </c>
      <c r="E146" s="40" t="s">
        <v>4766</v>
      </c>
    </row>
    <row r="147" spans="1:5" ht="12.75">
      <c r="A147" t="s">
        <v>58</v>
      </c>
      <c r="E147" s="39" t="s">
        <v>5</v>
      </c>
    </row>
    <row r="148" spans="1:16" ht="12.75">
      <c r="A148" t="s">
        <v>50</v>
      </c>
      <c s="34" t="s">
        <v>664</v>
      </c>
      <c s="34" t="s">
        <v>1449</v>
      </c>
      <c s="35" t="s">
        <v>5</v>
      </c>
      <c s="6" t="s">
        <v>1450</v>
      </c>
      <c s="36" t="s">
        <v>48</v>
      </c>
      <c s="37">
        <v>3.5</v>
      </c>
      <c s="36">
        <v>0</v>
      </c>
      <c s="36">
        <f>ROUND(G148*H148,6)</f>
      </c>
      <c r="L148" s="38">
        <v>0</v>
      </c>
      <c s="32">
        <f>ROUND(ROUND(L148,2)*ROUND(G148,3),2)</f>
      </c>
      <c s="36" t="s">
        <v>447</v>
      </c>
      <c>
        <f>(M148*21)/100</f>
      </c>
      <c t="s">
        <v>28</v>
      </c>
    </row>
    <row r="149" spans="1:5" ht="12.75">
      <c r="A149" s="35" t="s">
        <v>56</v>
      </c>
      <c r="E149" s="39" t="s">
        <v>1450</v>
      </c>
    </row>
    <row r="150" spans="1:5" ht="12.75">
      <c r="A150" s="35" t="s">
        <v>57</v>
      </c>
      <c r="E150" s="40" t="s">
        <v>4767</v>
      </c>
    </row>
    <row r="151" spans="1:5" ht="12.75">
      <c r="A151" t="s">
        <v>58</v>
      </c>
      <c r="E151" s="39" t="s">
        <v>5</v>
      </c>
    </row>
    <row r="152" spans="1:16" ht="25.5">
      <c r="A152" t="s">
        <v>50</v>
      </c>
      <c s="34" t="s">
        <v>668</v>
      </c>
      <c s="34" t="s">
        <v>4768</v>
      </c>
      <c s="35" t="s">
        <v>5</v>
      </c>
      <c s="6" t="s">
        <v>4769</v>
      </c>
      <c s="36" t="s">
        <v>1095</v>
      </c>
      <c s="37">
        <v>5.168</v>
      </c>
      <c s="36">
        <v>0</v>
      </c>
      <c s="36">
        <f>ROUND(G152*H152,6)</f>
      </c>
      <c r="L152" s="38">
        <v>0</v>
      </c>
      <c s="32">
        <f>ROUND(ROUND(L152,2)*ROUND(G152,3),2)</f>
      </c>
      <c s="36" t="s">
        <v>447</v>
      </c>
      <c>
        <f>(M152*21)/100</f>
      </c>
      <c t="s">
        <v>28</v>
      </c>
    </row>
    <row r="153" spans="1:5" ht="25.5">
      <c r="A153" s="35" t="s">
        <v>56</v>
      </c>
      <c r="E153" s="39" t="s">
        <v>4769</v>
      </c>
    </row>
    <row r="154" spans="1:5" ht="12.75">
      <c r="A154" s="35" t="s">
        <v>57</v>
      </c>
      <c r="E154" s="40" t="s">
        <v>5</v>
      </c>
    </row>
    <row r="155" spans="1:5" ht="12.75">
      <c r="A155" t="s">
        <v>58</v>
      </c>
      <c r="E155" s="39" t="s">
        <v>5</v>
      </c>
    </row>
    <row r="156" spans="1:13" ht="12.75">
      <c r="A156" t="s">
        <v>47</v>
      </c>
      <c r="C156" s="31" t="s">
        <v>2182</v>
      </c>
      <c r="E156" s="33" t="s">
        <v>2183</v>
      </c>
      <c r="J156" s="32">
        <f>0</f>
      </c>
      <c s="32">
        <f>0</f>
      </c>
      <c s="32">
        <f>0+L157+L161+L165+L169+L173</f>
      </c>
      <c s="32">
        <f>0+M157+M161+M165+M169+M173</f>
      </c>
    </row>
    <row r="157" spans="1:16" ht="25.5">
      <c r="A157" t="s">
        <v>50</v>
      </c>
      <c s="34" t="s">
        <v>672</v>
      </c>
      <c s="34" t="s">
        <v>4770</v>
      </c>
      <c s="35" t="s">
        <v>5</v>
      </c>
      <c s="6" t="s">
        <v>4771</v>
      </c>
      <c s="36" t="s">
        <v>446</v>
      </c>
      <c s="37">
        <v>12.94</v>
      </c>
      <c s="36">
        <v>5E-05</v>
      </c>
      <c s="36">
        <f>ROUND(G157*H157,6)</f>
      </c>
      <c r="L157" s="38">
        <v>0</v>
      </c>
      <c s="32">
        <f>ROUND(ROUND(L157,2)*ROUND(G157,3),2)</f>
      </c>
      <c s="36" t="s">
        <v>447</v>
      </c>
      <c>
        <f>(M157*21)/100</f>
      </c>
      <c t="s">
        <v>28</v>
      </c>
    </row>
    <row r="158" spans="1:5" ht="25.5">
      <c r="A158" s="35" t="s">
        <v>56</v>
      </c>
      <c r="E158" s="39" t="s">
        <v>4771</v>
      </c>
    </row>
    <row r="159" spans="1:5" ht="12.75">
      <c r="A159" s="35" t="s">
        <v>57</v>
      </c>
      <c r="E159" s="40" t="s">
        <v>5</v>
      </c>
    </row>
    <row r="160" spans="1:5" ht="12.75">
      <c r="A160" t="s">
        <v>58</v>
      </c>
      <c r="E160" s="39" t="s">
        <v>5</v>
      </c>
    </row>
    <row r="161" spans="1:16" ht="25.5">
      <c r="A161" t="s">
        <v>50</v>
      </c>
      <c s="34" t="s">
        <v>676</v>
      </c>
      <c s="34" t="s">
        <v>2189</v>
      </c>
      <c s="35" t="s">
        <v>5</v>
      </c>
      <c s="6" t="s">
        <v>2190</v>
      </c>
      <c s="36" t="s">
        <v>564</v>
      </c>
      <c s="37">
        <v>45</v>
      </c>
      <c s="36">
        <v>0</v>
      </c>
      <c s="36">
        <f>ROUND(G161*H161,6)</f>
      </c>
      <c r="L161" s="38">
        <v>0</v>
      </c>
      <c s="32">
        <f>ROUND(ROUND(L161,2)*ROUND(G161,3),2)</f>
      </c>
      <c s="36" t="s">
        <v>447</v>
      </c>
      <c>
        <f>(M161*21)/100</f>
      </c>
      <c t="s">
        <v>28</v>
      </c>
    </row>
    <row r="162" spans="1:5" ht="25.5">
      <c r="A162" s="35" t="s">
        <v>56</v>
      </c>
      <c r="E162" s="39" t="s">
        <v>2190</v>
      </c>
    </row>
    <row r="163" spans="1:5" ht="12.75">
      <c r="A163" s="35" t="s">
        <v>57</v>
      </c>
      <c r="E163" s="40" t="s">
        <v>4772</v>
      </c>
    </row>
    <row r="164" spans="1:5" ht="12.75">
      <c r="A164" t="s">
        <v>58</v>
      </c>
      <c r="E164" s="39" t="s">
        <v>5</v>
      </c>
    </row>
    <row r="165" spans="1:16" ht="25.5">
      <c r="A165" t="s">
        <v>50</v>
      </c>
      <c s="34" t="s">
        <v>680</v>
      </c>
      <c s="34" t="s">
        <v>4773</v>
      </c>
      <c s="35" t="s">
        <v>5</v>
      </c>
      <c s="6" t="s">
        <v>4774</v>
      </c>
      <c s="36" t="s">
        <v>139</v>
      </c>
      <c s="37">
        <v>12</v>
      </c>
      <c s="36">
        <v>0</v>
      </c>
      <c s="36">
        <f>ROUND(G165*H165,6)</f>
      </c>
      <c r="L165" s="38">
        <v>0</v>
      </c>
      <c s="32">
        <f>ROUND(ROUND(L165,2)*ROUND(G165,3),2)</f>
      </c>
      <c s="36" t="s">
        <v>61</v>
      </c>
      <c>
        <f>(M165*21)/100</f>
      </c>
      <c t="s">
        <v>28</v>
      </c>
    </row>
    <row r="166" spans="1:5" ht="25.5">
      <c r="A166" s="35" t="s">
        <v>56</v>
      </c>
      <c r="E166" s="39" t="s">
        <v>4774</v>
      </c>
    </row>
    <row r="167" spans="1:5" ht="12.75">
      <c r="A167" s="35" t="s">
        <v>57</v>
      </c>
      <c r="E167" s="40" t="s">
        <v>4775</v>
      </c>
    </row>
    <row r="168" spans="1:5" ht="12.75">
      <c r="A168" t="s">
        <v>58</v>
      </c>
      <c r="E168" s="39" t="s">
        <v>5</v>
      </c>
    </row>
    <row r="169" spans="1:16" ht="25.5">
      <c r="A169" t="s">
        <v>50</v>
      </c>
      <c s="34" t="s">
        <v>683</v>
      </c>
      <c s="34" t="s">
        <v>4776</v>
      </c>
      <c s="35" t="s">
        <v>5</v>
      </c>
      <c s="6" t="s">
        <v>4777</v>
      </c>
      <c s="36" t="s">
        <v>139</v>
      </c>
      <c s="37">
        <v>12.94</v>
      </c>
      <c s="36">
        <v>0</v>
      </c>
      <c s="36">
        <f>ROUND(G169*H169,6)</f>
      </c>
      <c r="L169" s="38">
        <v>0</v>
      </c>
      <c s="32">
        <f>ROUND(ROUND(L169,2)*ROUND(G169,3),2)</f>
      </c>
      <c s="36" t="s">
        <v>61</v>
      </c>
      <c>
        <f>(M169*21)/100</f>
      </c>
      <c t="s">
        <v>28</v>
      </c>
    </row>
    <row r="170" spans="1:5" ht="25.5">
      <c r="A170" s="35" t="s">
        <v>56</v>
      </c>
      <c r="E170" s="39" t="s">
        <v>4777</v>
      </c>
    </row>
    <row r="171" spans="1:5" ht="12.75">
      <c r="A171" s="35" t="s">
        <v>57</v>
      </c>
      <c r="E171" s="40" t="s">
        <v>4778</v>
      </c>
    </row>
    <row r="172" spans="1:5" ht="12.75">
      <c r="A172" t="s">
        <v>58</v>
      </c>
      <c r="E172" s="39" t="s">
        <v>5</v>
      </c>
    </row>
    <row r="173" spans="1:16" ht="25.5">
      <c r="A173" t="s">
        <v>50</v>
      </c>
      <c s="34" t="s">
        <v>687</v>
      </c>
      <c s="34" t="s">
        <v>4779</v>
      </c>
      <c s="35" t="s">
        <v>5</v>
      </c>
      <c s="6" t="s">
        <v>4780</v>
      </c>
      <c s="36" t="s">
        <v>1095</v>
      </c>
      <c s="37">
        <v>723.107</v>
      </c>
      <c s="36">
        <v>0</v>
      </c>
      <c s="36">
        <f>ROUND(G173*H173,6)</f>
      </c>
      <c r="L173" s="38">
        <v>0</v>
      </c>
      <c s="32">
        <f>ROUND(ROUND(L173,2)*ROUND(G173,3),2)</f>
      </c>
      <c s="36" t="s">
        <v>447</v>
      </c>
      <c>
        <f>(M173*21)/100</f>
      </c>
      <c t="s">
        <v>28</v>
      </c>
    </row>
    <row r="174" spans="1:5" ht="25.5">
      <c r="A174" s="35" t="s">
        <v>56</v>
      </c>
      <c r="E174" s="39" t="s">
        <v>4780</v>
      </c>
    </row>
    <row r="175" spans="1:5" ht="12.75">
      <c r="A175" s="35" t="s">
        <v>57</v>
      </c>
      <c r="E175" s="40" t="s">
        <v>5</v>
      </c>
    </row>
    <row r="176" spans="1:5" ht="12.75">
      <c r="A176" t="s">
        <v>58</v>
      </c>
      <c r="E176" s="39" t="s">
        <v>5</v>
      </c>
    </row>
    <row r="177" spans="1:13" ht="12.75">
      <c r="A177" t="s">
        <v>47</v>
      </c>
      <c r="C177" s="31" t="s">
        <v>2679</v>
      </c>
      <c r="E177" s="33" t="s">
        <v>2680</v>
      </c>
      <c r="J177" s="32">
        <f>0</f>
      </c>
      <c s="32">
        <f>0</f>
      </c>
      <c s="32">
        <f>0+L178</f>
      </c>
      <c s="32">
        <f>0+M178</f>
      </c>
    </row>
    <row r="178" spans="1:16" ht="25.5">
      <c r="A178" t="s">
        <v>50</v>
      </c>
      <c s="34" t="s">
        <v>691</v>
      </c>
      <c s="34" t="s">
        <v>2682</v>
      </c>
      <c s="35" t="s">
        <v>5</v>
      </c>
      <c s="6" t="s">
        <v>4781</v>
      </c>
      <c s="36" t="s">
        <v>437</v>
      </c>
      <c s="37">
        <v>1</v>
      </c>
      <c s="36">
        <v>0</v>
      </c>
      <c s="36">
        <f>ROUND(G178*H178,6)</f>
      </c>
      <c r="L178" s="38">
        <v>0</v>
      </c>
      <c s="32">
        <f>ROUND(ROUND(L178,2)*ROUND(G178,3),2)</f>
      </c>
      <c s="36" t="s">
        <v>61</v>
      </c>
      <c>
        <f>(M178*21)/100</f>
      </c>
      <c t="s">
        <v>28</v>
      </c>
    </row>
    <row r="179" spans="1:5" ht="51">
      <c r="A179" s="35" t="s">
        <v>56</v>
      </c>
      <c r="E179" s="39" t="s">
        <v>4782</v>
      </c>
    </row>
    <row r="180" spans="1:5" ht="12.75">
      <c r="A180" s="35" t="s">
        <v>57</v>
      </c>
      <c r="E180" s="40" t="s">
        <v>5</v>
      </c>
    </row>
    <row r="181" spans="1:5" ht="12.75">
      <c r="A181" t="s">
        <v>58</v>
      </c>
      <c r="E181" s="39" t="s">
        <v>5</v>
      </c>
    </row>
    <row r="182" spans="1:13" ht="12.75">
      <c r="A182" t="s">
        <v>47</v>
      </c>
      <c r="C182" s="31" t="s">
        <v>80</v>
      </c>
      <c r="E182" s="33" t="s">
        <v>2770</v>
      </c>
      <c r="J182" s="32">
        <f>0</f>
      </c>
      <c s="32">
        <f>0</f>
      </c>
      <c s="32">
        <f>0+L183+L187+L191+L195+L199+L203+L207+L211+L215+L219+L223+L227+L231+L235+L239+L243+L247+L251+L255</f>
      </c>
      <c s="32">
        <f>0+M183+M187+M191+M195+M199+M203+M207+M211+M215+M219+M223+M227+M231+M235+M239+M243+M247+M251+M255</f>
      </c>
    </row>
    <row r="183" spans="1:16" ht="25.5">
      <c r="A183" t="s">
        <v>50</v>
      </c>
      <c s="34" t="s">
        <v>229</v>
      </c>
      <c s="34" t="s">
        <v>4783</v>
      </c>
      <c s="35" t="s">
        <v>5</v>
      </c>
      <c s="6" t="s">
        <v>4784</v>
      </c>
      <c s="36" t="s">
        <v>48</v>
      </c>
      <c s="37">
        <v>29</v>
      </c>
      <c s="36">
        <v>0.09199</v>
      </c>
      <c s="36">
        <f>ROUND(G183*H183,6)</f>
      </c>
      <c r="L183" s="38">
        <v>0</v>
      </c>
      <c s="32">
        <f>ROUND(ROUND(L183,2)*ROUND(G183,3),2)</f>
      </c>
      <c s="36" t="s">
        <v>447</v>
      </c>
      <c>
        <f>(M183*21)/100</f>
      </c>
      <c t="s">
        <v>28</v>
      </c>
    </row>
    <row r="184" spans="1:5" ht="25.5">
      <c r="A184" s="35" t="s">
        <v>56</v>
      </c>
      <c r="E184" s="39" t="s">
        <v>4784</v>
      </c>
    </row>
    <row r="185" spans="1:5" ht="38.25">
      <c r="A185" s="35" t="s">
        <v>57</v>
      </c>
      <c r="E185" s="40" t="s">
        <v>4785</v>
      </c>
    </row>
    <row r="186" spans="1:5" ht="12.75">
      <c r="A186" t="s">
        <v>58</v>
      </c>
      <c r="E186" s="39" t="s">
        <v>5</v>
      </c>
    </row>
    <row r="187" spans="1:16" ht="12.75">
      <c r="A187" t="s">
        <v>50</v>
      </c>
      <c s="34" t="s">
        <v>233</v>
      </c>
      <c s="34" t="s">
        <v>4786</v>
      </c>
      <c s="35" t="s">
        <v>5</v>
      </c>
      <c s="6" t="s">
        <v>4787</v>
      </c>
      <c s="36" t="s">
        <v>48</v>
      </c>
      <c s="37">
        <v>29</v>
      </c>
      <c s="36">
        <v>0.04</v>
      </c>
      <c s="36">
        <f>ROUND(G187*H187,6)</f>
      </c>
      <c r="L187" s="38">
        <v>0</v>
      </c>
      <c s="32">
        <f>ROUND(ROUND(L187,2)*ROUND(G187,3),2)</f>
      </c>
      <c s="36" t="s">
        <v>447</v>
      </c>
      <c>
        <f>(M187*21)/100</f>
      </c>
      <c t="s">
        <v>28</v>
      </c>
    </row>
    <row r="188" spans="1:5" ht="12.75">
      <c r="A188" s="35" t="s">
        <v>56</v>
      </c>
      <c r="E188" s="39" t="s">
        <v>4787</v>
      </c>
    </row>
    <row r="189" spans="1:5" ht="38.25">
      <c r="A189" s="35" t="s">
        <v>57</v>
      </c>
      <c r="E189" s="40" t="s">
        <v>4785</v>
      </c>
    </row>
    <row r="190" spans="1:5" ht="12.75">
      <c r="A190" t="s">
        <v>58</v>
      </c>
      <c r="E190" s="39" t="s">
        <v>5</v>
      </c>
    </row>
    <row r="191" spans="1:16" ht="25.5">
      <c r="A191" t="s">
        <v>50</v>
      </c>
      <c s="34" t="s">
        <v>237</v>
      </c>
      <c s="34" t="s">
        <v>4788</v>
      </c>
      <c s="35" t="s">
        <v>5</v>
      </c>
      <c s="6" t="s">
        <v>4789</v>
      </c>
      <c s="36" t="s">
        <v>446</v>
      </c>
      <c s="37">
        <v>14.89</v>
      </c>
      <c s="36">
        <v>4E-05</v>
      </c>
      <c s="36">
        <f>ROUND(G191*H191,6)</f>
      </c>
      <c r="L191" s="38">
        <v>0</v>
      </c>
      <c s="32">
        <f>ROUND(ROUND(L191,2)*ROUND(G191,3),2)</f>
      </c>
      <c s="36" t="s">
        <v>447</v>
      </c>
      <c>
        <f>(M191*21)/100</f>
      </c>
      <c t="s">
        <v>28</v>
      </c>
    </row>
    <row r="192" spans="1:5" ht="25.5">
      <c r="A192" s="35" t="s">
        <v>56</v>
      </c>
      <c r="E192" s="39" t="s">
        <v>4789</v>
      </c>
    </row>
    <row r="193" spans="1:5" ht="12.75">
      <c r="A193" s="35" t="s">
        <v>57</v>
      </c>
      <c r="E193" s="40" t="s">
        <v>4790</v>
      </c>
    </row>
    <row r="194" spans="1:5" ht="12.75">
      <c r="A194" t="s">
        <v>58</v>
      </c>
      <c r="E194" s="39" t="s">
        <v>5</v>
      </c>
    </row>
    <row r="195" spans="1:16" ht="12.75">
      <c r="A195" t="s">
        <v>50</v>
      </c>
      <c s="34" t="s">
        <v>240</v>
      </c>
      <c s="34" t="s">
        <v>2776</v>
      </c>
      <c s="35" t="s">
        <v>5</v>
      </c>
      <c s="6" t="s">
        <v>2777</v>
      </c>
      <c s="36" t="s">
        <v>464</v>
      </c>
      <c s="37">
        <v>0.731</v>
      </c>
      <c s="36">
        <v>0</v>
      </c>
      <c s="36">
        <f>ROUND(G195*H195,6)</f>
      </c>
      <c r="L195" s="38">
        <v>0</v>
      </c>
      <c s="32">
        <f>ROUND(ROUND(L195,2)*ROUND(G195,3),2)</f>
      </c>
      <c s="36" t="s">
        <v>447</v>
      </c>
      <c>
        <f>(M195*21)/100</f>
      </c>
      <c t="s">
        <v>28</v>
      </c>
    </row>
    <row r="196" spans="1:5" ht="12.75">
      <c r="A196" s="35" t="s">
        <v>56</v>
      </c>
      <c r="E196" s="39" t="s">
        <v>2777</v>
      </c>
    </row>
    <row r="197" spans="1:5" ht="38.25">
      <c r="A197" s="35" t="s">
        <v>57</v>
      </c>
      <c r="E197" s="40" t="s">
        <v>4791</v>
      </c>
    </row>
    <row r="198" spans="1:5" ht="12.75">
      <c r="A198" t="s">
        <v>58</v>
      </c>
      <c r="E198" s="39" t="s">
        <v>5</v>
      </c>
    </row>
    <row r="199" spans="1:16" ht="25.5">
      <c r="A199" t="s">
        <v>50</v>
      </c>
      <c s="34" t="s">
        <v>244</v>
      </c>
      <c s="34" t="s">
        <v>2780</v>
      </c>
      <c s="35" t="s">
        <v>5</v>
      </c>
      <c s="6" t="s">
        <v>2781</v>
      </c>
      <c s="36" t="s">
        <v>446</v>
      </c>
      <c s="37">
        <v>15.342</v>
      </c>
      <c s="36">
        <v>0</v>
      </c>
      <c s="36">
        <f>ROUND(G199*H199,6)</f>
      </c>
      <c r="L199" s="38">
        <v>0</v>
      </c>
      <c s="32">
        <f>ROUND(ROUND(L199,2)*ROUND(G199,3),2)</f>
      </c>
      <c s="36" t="s">
        <v>447</v>
      </c>
      <c>
        <f>(M199*21)/100</f>
      </c>
      <c t="s">
        <v>28</v>
      </c>
    </row>
    <row r="200" spans="1:5" ht="25.5">
      <c r="A200" s="35" t="s">
        <v>56</v>
      </c>
      <c r="E200" s="39" t="s">
        <v>2781</v>
      </c>
    </row>
    <row r="201" spans="1:5" ht="76.5">
      <c r="A201" s="35" t="s">
        <v>57</v>
      </c>
      <c r="E201" s="40" t="s">
        <v>4792</v>
      </c>
    </row>
    <row r="202" spans="1:5" ht="12.75">
      <c r="A202" t="s">
        <v>58</v>
      </c>
      <c r="E202" s="39" t="s">
        <v>5</v>
      </c>
    </row>
    <row r="203" spans="1:16" ht="25.5">
      <c r="A203" t="s">
        <v>50</v>
      </c>
      <c s="34" t="s">
        <v>247</v>
      </c>
      <c s="34" t="s">
        <v>2783</v>
      </c>
      <c s="35" t="s">
        <v>5</v>
      </c>
      <c s="6" t="s">
        <v>2784</v>
      </c>
      <c s="36" t="s">
        <v>446</v>
      </c>
      <c s="37">
        <v>12.505</v>
      </c>
      <c s="36">
        <v>0</v>
      </c>
      <c s="36">
        <f>ROUND(G203*H203,6)</f>
      </c>
      <c r="L203" s="38">
        <v>0</v>
      </c>
      <c s="32">
        <f>ROUND(ROUND(L203,2)*ROUND(G203,3),2)</f>
      </c>
      <c s="36" t="s">
        <v>447</v>
      </c>
      <c>
        <f>(M203*21)/100</f>
      </c>
      <c t="s">
        <v>28</v>
      </c>
    </row>
    <row r="204" spans="1:5" ht="25.5">
      <c r="A204" s="35" t="s">
        <v>56</v>
      </c>
      <c r="E204" s="39" t="s">
        <v>2784</v>
      </c>
    </row>
    <row r="205" spans="1:5" ht="38.25">
      <c r="A205" s="35" t="s">
        <v>57</v>
      </c>
      <c r="E205" s="40" t="s">
        <v>4793</v>
      </c>
    </row>
    <row r="206" spans="1:5" ht="12.75">
      <c r="A206" t="s">
        <v>58</v>
      </c>
      <c r="E206" s="39" t="s">
        <v>5</v>
      </c>
    </row>
    <row r="207" spans="1:16" ht="25.5">
      <c r="A207" t="s">
        <v>50</v>
      </c>
      <c s="34" t="s">
        <v>250</v>
      </c>
      <c s="34" t="s">
        <v>4794</v>
      </c>
      <c s="35" t="s">
        <v>5</v>
      </c>
      <c s="6" t="s">
        <v>4795</v>
      </c>
      <c s="36" t="s">
        <v>464</v>
      </c>
      <c s="37">
        <v>4.969</v>
      </c>
      <c s="36">
        <v>0</v>
      </c>
      <c s="36">
        <f>ROUND(G207*H207,6)</f>
      </c>
      <c r="L207" s="38">
        <v>0</v>
      </c>
      <c s="32">
        <f>ROUND(ROUND(L207,2)*ROUND(G207,3),2)</f>
      </c>
      <c s="36" t="s">
        <v>447</v>
      </c>
      <c>
        <f>(M207*21)/100</f>
      </c>
      <c t="s">
        <v>28</v>
      </c>
    </row>
    <row r="208" spans="1:5" ht="25.5">
      <c r="A208" s="35" t="s">
        <v>56</v>
      </c>
      <c r="E208" s="39" t="s">
        <v>4795</v>
      </c>
    </row>
    <row r="209" spans="1:5" ht="38.25">
      <c r="A209" s="35" t="s">
        <v>57</v>
      </c>
      <c r="E209" s="40" t="s">
        <v>4796</v>
      </c>
    </row>
    <row r="210" spans="1:5" ht="12.75">
      <c r="A210" t="s">
        <v>58</v>
      </c>
      <c r="E210" s="39" t="s">
        <v>5</v>
      </c>
    </row>
    <row r="211" spans="1:16" ht="12.75">
      <c r="A211" t="s">
        <v>50</v>
      </c>
      <c s="34" t="s">
        <v>253</v>
      </c>
      <c s="34" t="s">
        <v>4797</v>
      </c>
      <c s="35" t="s">
        <v>5</v>
      </c>
      <c s="6" t="s">
        <v>4798</v>
      </c>
      <c s="36" t="s">
        <v>464</v>
      </c>
      <c s="37">
        <v>0.098</v>
      </c>
      <c s="36">
        <v>0</v>
      </c>
      <c s="36">
        <f>ROUND(G211*H211,6)</f>
      </c>
      <c r="L211" s="38">
        <v>0</v>
      </c>
      <c s="32">
        <f>ROUND(ROUND(L211,2)*ROUND(G211,3),2)</f>
      </c>
      <c s="36" t="s">
        <v>447</v>
      </c>
      <c>
        <f>(M211*21)/100</f>
      </c>
      <c t="s">
        <v>28</v>
      </c>
    </row>
    <row r="212" spans="1:5" ht="12.75">
      <c r="A212" s="35" t="s">
        <v>56</v>
      </c>
      <c r="E212" s="39" t="s">
        <v>4798</v>
      </c>
    </row>
    <row r="213" spans="1:5" ht="38.25">
      <c r="A213" s="35" t="s">
        <v>57</v>
      </c>
      <c r="E213" s="40" t="s">
        <v>4799</v>
      </c>
    </row>
    <row r="214" spans="1:5" ht="12.75">
      <c r="A214" t="s">
        <v>58</v>
      </c>
      <c r="E214" s="39" t="s">
        <v>5</v>
      </c>
    </row>
    <row r="215" spans="1:16" ht="25.5">
      <c r="A215" t="s">
        <v>50</v>
      </c>
      <c s="34" t="s">
        <v>256</v>
      </c>
      <c s="34" t="s">
        <v>2799</v>
      </c>
      <c s="35" t="s">
        <v>5</v>
      </c>
      <c s="6" t="s">
        <v>2800</v>
      </c>
      <c s="36" t="s">
        <v>464</v>
      </c>
      <c s="37">
        <v>0.108</v>
      </c>
      <c s="36">
        <v>0</v>
      </c>
      <c s="36">
        <f>ROUND(G215*H215,6)</f>
      </c>
      <c r="L215" s="38">
        <v>0</v>
      </c>
      <c s="32">
        <f>ROUND(ROUND(L215,2)*ROUND(G215,3),2)</f>
      </c>
      <c s="36" t="s">
        <v>447</v>
      </c>
      <c>
        <f>(M215*21)/100</f>
      </c>
      <c t="s">
        <v>28</v>
      </c>
    </row>
    <row r="216" spans="1:5" ht="25.5">
      <c r="A216" s="35" t="s">
        <v>56</v>
      </c>
      <c r="E216" s="39" t="s">
        <v>2800</v>
      </c>
    </row>
    <row r="217" spans="1:5" ht="12.75">
      <c r="A217" s="35" t="s">
        <v>57</v>
      </c>
      <c r="E217" s="40" t="s">
        <v>4800</v>
      </c>
    </row>
    <row r="218" spans="1:5" ht="12.75">
      <c r="A218" t="s">
        <v>58</v>
      </c>
      <c r="E218" s="39" t="s">
        <v>5</v>
      </c>
    </row>
    <row r="219" spans="1:16" ht="12.75">
      <c r="A219" t="s">
        <v>50</v>
      </c>
      <c s="34" t="s">
        <v>260</v>
      </c>
      <c s="34" t="s">
        <v>2807</v>
      </c>
      <c s="35" t="s">
        <v>5</v>
      </c>
      <c s="6" t="s">
        <v>2808</v>
      </c>
      <c s="36" t="s">
        <v>464</v>
      </c>
      <c s="37">
        <v>0.71</v>
      </c>
      <c s="36">
        <v>0</v>
      </c>
      <c s="36">
        <f>ROUND(G219*H219,6)</f>
      </c>
      <c r="L219" s="38">
        <v>0</v>
      </c>
      <c s="32">
        <f>ROUND(ROUND(L219,2)*ROUND(G219,3),2)</f>
      </c>
      <c s="36" t="s">
        <v>447</v>
      </c>
      <c>
        <f>(M219*21)/100</f>
      </c>
      <c t="s">
        <v>28</v>
      </c>
    </row>
    <row r="220" spans="1:5" ht="12.75">
      <c r="A220" s="35" t="s">
        <v>56</v>
      </c>
      <c r="E220" s="39" t="s">
        <v>2808</v>
      </c>
    </row>
    <row r="221" spans="1:5" ht="12.75">
      <c r="A221" s="35" t="s">
        <v>57</v>
      </c>
      <c r="E221" s="40" t="s">
        <v>4801</v>
      </c>
    </row>
    <row r="222" spans="1:5" ht="12.75">
      <c r="A222" t="s">
        <v>58</v>
      </c>
      <c r="E222" s="39" t="s">
        <v>5</v>
      </c>
    </row>
    <row r="223" spans="1:16" ht="12.75">
      <c r="A223" t="s">
        <v>50</v>
      </c>
      <c s="34" t="s">
        <v>385</v>
      </c>
      <c s="34" t="s">
        <v>2811</v>
      </c>
      <c s="35" t="s">
        <v>5</v>
      </c>
      <c s="6" t="s">
        <v>2812</v>
      </c>
      <c s="36" t="s">
        <v>464</v>
      </c>
      <c s="37">
        <v>2.435</v>
      </c>
      <c s="36">
        <v>0</v>
      </c>
      <c s="36">
        <f>ROUND(G223*H223,6)</f>
      </c>
      <c r="L223" s="38">
        <v>0</v>
      </c>
      <c s="32">
        <f>ROUND(ROUND(L223,2)*ROUND(G223,3),2)</f>
      </c>
      <c s="36" t="s">
        <v>447</v>
      </c>
      <c>
        <f>(M223*21)/100</f>
      </c>
      <c t="s">
        <v>28</v>
      </c>
    </row>
    <row r="224" spans="1:5" ht="12.75">
      <c r="A224" s="35" t="s">
        <v>56</v>
      </c>
      <c r="E224" s="39" t="s">
        <v>2812</v>
      </c>
    </row>
    <row r="225" spans="1:5" ht="12.75">
      <c r="A225" s="35" t="s">
        <v>57</v>
      </c>
      <c r="E225" s="40" t="s">
        <v>4802</v>
      </c>
    </row>
    <row r="226" spans="1:5" ht="12.75">
      <c r="A226" t="s">
        <v>58</v>
      </c>
      <c r="E226" s="39" t="s">
        <v>5</v>
      </c>
    </row>
    <row r="227" spans="1:16" ht="25.5">
      <c r="A227" t="s">
        <v>50</v>
      </c>
      <c s="34" t="s">
        <v>388</v>
      </c>
      <c s="34" t="s">
        <v>2819</v>
      </c>
      <c s="35" t="s">
        <v>5</v>
      </c>
      <c s="6" t="s">
        <v>2820</v>
      </c>
      <c s="36" t="s">
        <v>446</v>
      </c>
      <c s="37">
        <v>14.19</v>
      </c>
      <c s="36">
        <v>0</v>
      </c>
      <c s="36">
        <f>ROUND(G227*H227,6)</f>
      </c>
      <c r="L227" s="38">
        <v>0</v>
      </c>
      <c s="32">
        <f>ROUND(ROUND(L227,2)*ROUND(G227,3),2)</f>
      </c>
      <c s="36" t="s">
        <v>447</v>
      </c>
      <c>
        <f>(M227*21)/100</f>
      </c>
      <c t="s">
        <v>28</v>
      </c>
    </row>
    <row r="228" spans="1:5" ht="25.5">
      <c r="A228" s="35" t="s">
        <v>56</v>
      </c>
      <c r="E228" s="39" t="s">
        <v>2820</v>
      </c>
    </row>
    <row r="229" spans="1:5" ht="12.75">
      <c r="A229" s="35" t="s">
        <v>57</v>
      </c>
      <c r="E229" s="40" t="s">
        <v>4803</v>
      </c>
    </row>
    <row r="230" spans="1:5" ht="12.75">
      <c r="A230" t="s">
        <v>58</v>
      </c>
      <c r="E230" s="39" t="s">
        <v>5</v>
      </c>
    </row>
    <row r="231" spans="1:16" ht="25.5">
      <c r="A231" t="s">
        <v>50</v>
      </c>
      <c s="34" t="s">
        <v>390</v>
      </c>
      <c s="34" t="s">
        <v>2852</v>
      </c>
      <c s="35" t="s">
        <v>5</v>
      </c>
      <c s="6" t="s">
        <v>2853</v>
      </c>
      <c s="36" t="s">
        <v>446</v>
      </c>
      <c s="37">
        <v>1.56</v>
      </c>
      <c s="36">
        <v>0</v>
      </c>
      <c s="36">
        <f>ROUND(G231*H231,6)</f>
      </c>
      <c r="L231" s="38">
        <v>0</v>
      </c>
      <c s="32">
        <f>ROUND(ROUND(L231,2)*ROUND(G231,3),2)</f>
      </c>
      <c s="36" t="s">
        <v>447</v>
      </c>
      <c>
        <f>(M231*21)/100</f>
      </c>
      <c t="s">
        <v>28</v>
      </c>
    </row>
    <row r="232" spans="1:5" ht="25.5">
      <c r="A232" s="35" t="s">
        <v>56</v>
      </c>
      <c r="E232" s="39" t="s">
        <v>2853</v>
      </c>
    </row>
    <row r="233" spans="1:5" ht="12.75">
      <c r="A233" s="35" t="s">
        <v>57</v>
      </c>
      <c r="E233" s="40" t="s">
        <v>4804</v>
      </c>
    </row>
    <row r="234" spans="1:5" ht="12.75">
      <c r="A234" t="s">
        <v>58</v>
      </c>
      <c r="E234" s="39" t="s">
        <v>5</v>
      </c>
    </row>
    <row r="235" spans="1:16" ht="25.5">
      <c r="A235" t="s">
        <v>50</v>
      </c>
      <c s="34" t="s">
        <v>392</v>
      </c>
      <c s="34" t="s">
        <v>2868</v>
      </c>
      <c s="35" t="s">
        <v>5</v>
      </c>
      <c s="6" t="s">
        <v>2869</v>
      </c>
      <c s="36" t="s">
        <v>446</v>
      </c>
      <c s="37">
        <v>9.062</v>
      </c>
      <c s="36">
        <v>0</v>
      </c>
      <c s="36">
        <f>ROUND(G235*H235,6)</f>
      </c>
      <c r="L235" s="38">
        <v>0</v>
      </c>
      <c s="32">
        <f>ROUND(ROUND(L235,2)*ROUND(G235,3),2)</f>
      </c>
      <c s="36" t="s">
        <v>447</v>
      </c>
      <c>
        <f>(M235*21)/100</f>
      </c>
      <c t="s">
        <v>28</v>
      </c>
    </row>
    <row r="236" spans="1:5" ht="25.5">
      <c r="A236" s="35" t="s">
        <v>56</v>
      </c>
      <c r="E236" s="39" t="s">
        <v>2869</v>
      </c>
    </row>
    <row r="237" spans="1:5" ht="38.25">
      <c r="A237" s="35" t="s">
        <v>57</v>
      </c>
      <c r="E237" s="40" t="s">
        <v>4805</v>
      </c>
    </row>
    <row r="238" spans="1:5" ht="12.75">
      <c r="A238" t="s">
        <v>58</v>
      </c>
      <c r="E238" s="39" t="s">
        <v>5</v>
      </c>
    </row>
    <row r="239" spans="1:16" ht="25.5">
      <c r="A239" t="s">
        <v>50</v>
      </c>
      <c s="34" t="s">
        <v>395</v>
      </c>
      <c s="34" t="s">
        <v>4806</v>
      </c>
      <c s="35" t="s">
        <v>5</v>
      </c>
      <c s="6" t="s">
        <v>4807</v>
      </c>
      <c s="36" t="s">
        <v>48</v>
      </c>
      <c s="37">
        <v>5</v>
      </c>
      <c s="36">
        <v>0.04735</v>
      </c>
      <c s="36">
        <f>ROUND(G239*H239,6)</f>
      </c>
      <c r="L239" s="38">
        <v>0</v>
      </c>
      <c s="32">
        <f>ROUND(ROUND(L239,2)*ROUND(G239,3),2)</f>
      </c>
      <c s="36" t="s">
        <v>447</v>
      </c>
      <c>
        <f>(M239*21)/100</f>
      </c>
      <c t="s">
        <v>28</v>
      </c>
    </row>
    <row r="240" spans="1:5" ht="25.5">
      <c r="A240" s="35" t="s">
        <v>56</v>
      </c>
      <c r="E240" s="39" t="s">
        <v>4807</v>
      </c>
    </row>
    <row r="241" spans="1:5" ht="12.75">
      <c r="A241" s="35" t="s">
        <v>57</v>
      </c>
      <c r="E241" s="40" t="s">
        <v>4808</v>
      </c>
    </row>
    <row r="242" spans="1:5" ht="12.75">
      <c r="A242" t="s">
        <v>58</v>
      </c>
      <c r="E242" s="39" t="s">
        <v>5</v>
      </c>
    </row>
    <row r="243" spans="1:16" ht="25.5">
      <c r="A243" t="s">
        <v>50</v>
      </c>
      <c s="34" t="s">
        <v>398</v>
      </c>
      <c s="34" t="s">
        <v>2931</v>
      </c>
      <c s="35" t="s">
        <v>5</v>
      </c>
      <c s="6" t="s">
        <v>2932</v>
      </c>
      <c s="36" t="s">
        <v>446</v>
      </c>
      <c s="37">
        <v>35.605</v>
      </c>
      <c s="36">
        <v>0</v>
      </c>
      <c s="36">
        <f>ROUND(G243*H243,6)</f>
      </c>
      <c r="L243" s="38">
        <v>0</v>
      </c>
      <c s="32">
        <f>ROUND(ROUND(L243,2)*ROUND(G243,3),2)</f>
      </c>
      <c s="36" t="s">
        <v>447</v>
      </c>
      <c>
        <f>(M243*21)/100</f>
      </c>
      <c t="s">
        <v>28</v>
      </c>
    </row>
    <row r="244" spans="1:5" ht="25.5">
      <c r="A244" s="35" t="s">
        <v>56</v>
      </c>
      <c r="E244" s="39" t="s">
        <v>2932</v>
      </c>
    </row>
    <row r="245" spans="1:5" ht="12.75">
      <c r="A245" s="35" t="s">
        <v>57</v>
      </c>
      <c r="E245" s="40" t="s">
        <v>5</v>
      </c>
    </row>
    <row r="246" spans="1:5" ht="12.75">
      <c r="A246" t="s">
        <v>58</v>
      </c>
      <c r="E246" s="39" t="s">
        <v>5</v>
      </c>
    </row>
    <row r="247" spans="1:16" ht="25.5">
      <c r="A247" t="s">
        <v>50</v>
      </c>
      <c s="34" t="s">
        <v>401</v>
      </c>
      <c s="34" t="s">
        <v>2934</v>
      </c>
      <c s="35" t="s">
        <v>5</v>
      </c>
      <c s="6" t="s">
        <v>2935</v>
      </c>
      <c s="36" t="s">
        <v>446</v>
      </c>
      <c s="37">
        <v>62.455</v>
      </c>
      <c s="36">
        <v>0</v>
      </c>
      <c s="36">
        <f>ROUND(G247*H247,6)</f>
      </c>
      <c r="L247" s="38">
        <v>0</v>
      </c>
      <c s="32">
        <f>ROUND(ROUND(L247,2)*ROUND(G247,3),2)</f>
      </c>
      <c s="36" t="s">
        <v>447</v>
      </c>
      <c>
        <f>(M247*21)/100</f>
      </c>
      <c t="s">
        <v>28</v>
      </c>
    </row>
    <row r="248" spans="1:5" ht="25.5">
      <c r="A248" s="35" t="s">
        <v>56</v>
      </c>
      <c r="E248" s="39" t="s">
        <v>2935</v>
      </c>
    </row>
    <row r="249" spans="1:5" ht="51">
      <c r="A249" s="35" t="s">
        <v>57</v>
      </c>
      <c r="E249" s="40" t="s">
        <v>4809</v>
      </c>
    </row>
    <row r="250" spans="1:5" ht="12.75">
      <c r="A250" t="s">
        <v>58</v>
      </c>
      <c r="E250" s="39" t="s">
        <v>5</v>
      </c>
    </row>
    <row r="251" spans="1:16" ht="25.5">
      <c r="A251" t="s">
        <v>50</v>
      </c>
      <c s="34" t="s">
        <v>404</v>
      </c>
      <c s="34" t="s">
        <v>4810</v>
      </c>
      <c s="35" t="s">
        <v>5</v>
      </c>
      <c s="6" t="s">
        <v>4811</v>
      </c>
      <c s="36" t="s">
        <v>464</v>
      </c>
      <c s="37">
        <v>3.495</v>
      </c>
      <c s="36">
        <v>0</v>
      </c>
      <c s="36">
        <f>ROUND(G251*H251,6)</f>
      </c>
      <c r="L251" s="38">
        <v>0</v>
      </c>
      <c s="32">
        <f>ROUND(ROUND(L251,2)*ROUND(G251,3),2)</f>
      </c>
      <c s="36" t="s">
        <v>447</v>
      </c>
      <c>
        <f>(M251*21)/100</f>
      </c>
      <c t="s">
        <v>28</v>
      </c>
    </row>
    <row r="252" spans="1:5" ht="25.5">
      <c r="A252" s="35" t="s">
        <v>56</v>
      </c>
      <c r="E252" s="39" t="s">
        <v>4811</v>
      </c>
    </row>
    <row r="253" spans="1:5" ht="38.25">
      <c r="A253" s="35" t="s">
        <v>57</v>
      </c>
      <c r="E253" s="40" t="s">
        <v>4812</v>
      </c>
    </row>
    <row r="254" spans="1:5" ht="12.75">
      <c r="A254" t="s">
        <v>58</v>
      </c>
      <c r="E254" s="39" t="s">
        <v>5</v>
      </c>
    </row>
    <row r="255" spans="1:16" ht="12.75">
      <c r="A255" t="s">
        <v>50</v>
      </c>
      <c s="34" t="s">
        <v>407</v>
      </c>
      <c s="34" t="s">
        <v>4813</v>
      </c>
      <c s="35" t="s">
        <v>5</v>
      </c>
      <c s="6" t="s">
        <v>4814</v>
      </c>
      <c s="36" t="s">
        <v>446</v>
      </c>
      <c s="37">
        <v>10.998</v>
      </c>
      <c s="36">
        <v>0</v>
      </c>
      <c s="36">
        <f>ROUND(G255*H255,6)</f>
      </c>
      <c r="L255" s="38">
        <v>0</v>
      </c>
      <c s="32">
        <f>ROUND(ROUND(L255,2)*ROUND(G255,3),2)</f>
      </c>
      <c s="36" t="s">
        <v>61</v>
      </c>
      <c>
        <f>(M255*21)/100</f>
      </c>
      <c t="s">
        <v>28</v>
      </c>
    </row>
    <row r="256" spans="1:5" ht="12.75">
      <c r="A256" s="35" t="s">
        <v>56</v>
      </c>
      <c r="E256" s="39" t="s">
        <v>4814</v>
      </c>
    </row>
    <row r="257" spans="1:5" ht="12.75">
      <c r="A257" s="35" t="s">
        <v>57</v>
      </c>
      <c r="E257" s="40" t="s">
        <v>4815</v>
      </c>
    </row>
    <row r="258" spans="1:5" ht="12.75">
      <c r="A258" t="s">
        <v>58</v>
      </c>
      <c r="E258" s="39" t="s">
        <v>5</v>
      </c>
    </row>
    <row r="259" spans="1:13" ht="12.75">
      <c r="A259" t="s">
        <v>47</v>
      </c>
      <c r="C259" s="31" t="s">
        <v>750</v>
      </c>
      <c r="E259" s="33" t="s">
        <v>2958</v>
      </c>
      <c r="J259" s="32">
        <f>0</f>
      </c>
      <c s="32">
        <f>0</f>
      </c>
      <c s="32">
        <f>0+L260+L264+L268+L272+L276+L280+L284</f>
      </c>
      <c s="32">
        <f>0+M260+M264+M268+M272+M276+M280+M284</f>
      </c>
    </row>
    <row r="260" spans="1:16" ht="38.25">
      <c r="A260" t="s">
        <v>50</v>
      </c>
      <c s="34" t="s">
        <v>615</v>
      </c>
      <c s="34" t="s">
        <v>2960</v>
      </c>
      <c s="35" t="s">
        <v>5</v>
      </c>
      <c s="6" t="s">
        <v>2961</v>
      </c>
      <c s="36" t="s">
        <v>446</v>
      </c>
      <c s="37">
        <v>13.57</v>
      </c>
      <c s="36">
        <v>0</v>
      </c>
      <c s="36">
        <f>ROUND(G260*H260,6)</f>
      </c>
      <c r="L260" s="38">
        <v>0</v>
      </c>
      <c s="32">
        <f>ROUND(ROUND(L260,2)*ROUND(G260,3),2)</f>
      </c>
      <c s="36" t="s">
        <v>447</v>
      </c>
      <c>
        <f>(M260*21)/100</f>
      </c>
      <c t="s">
        <v>28</v>
      </c>
    </row>
    <row r="261" spans="1:5" ht="38.25">
      <c r="A261" s="35" t="s">
        <v>56</v>
      </c>
      <c r="E261" s="39" t="s">
        <v>2961</v>
      </c>
    </row>
    <row r="262" spans="1:5" ht="12.75">
      <c r="A262" s="35" t="s">
        <v>57</v>
      </c>
      <c r="E262" s="40" t="s">
        <v>4816</v>
      </c>
    </row>
    <row r="263" spans="1:5" ht="12.75">
      <c r="A263" t="s">
        <v>58</v>
      </c>
      <c r="E263" s="39" t="s">
        <v>5</v>
      </c>
    </row>
    <row r="264" spans="1:16" ht="25.5">
      <c r="A264" t="s">
        <v>50</v>
      </c>
      <c s="34" t="s">
        <v>618</v>
      </c>
      <c s="34" t="s">
        <v>2964</v>
      </c>
      <c s="35" t="s">
        <v>5</v>
      </c>
      <c s="6" t="s">
        <v>2965</v>
      </c>
      <c s="36" t="s">
        <v>446</v>
      </c>
      <c s="37">
        <v>407.1</v>
      </c>
      <c s="36">
        <v>0</v>
      </c>
      <c s="36">
        <f>ROUND(G264*H264,6)</f>
      </c>
      <c r="L264" s="38">
        <v>0</v>
      </c>
      <c s="32">
        <f>ROUND(ROUND(L264,2)*ROUND(G264,3),2)</f>
      </c>
      <c s="36" t="s">
        <v>447</v>
      </c>
      <c>
        <f>(M264*21)/100</f>
      </c>
      <c t="s">
        <v>28</v>
      </c>
    </row>
    <row r="265" spans="1:5" ht="38.25">
      <c r="A265" s="35" t="s">
        <v>56</v>
      </c>
      <c r="E265" s="39" t="s">
        <v>2966</v>
      </c>
    </row>
    <row r="266" spans="1:5" ht="25.5">
      <c r="A266" s="35" t="s">
        <v>57</v>
      </c>
      <c r="E266" s="42" t="s">
        <v>4817</v>
      </c>
    </row>
    <row r="267" spans="1:5" ht="12.75">
      <c r="A267" t="s">
        <v>58</v>
      </c>
      <c r="E267" s="39" t="s">
        <v>5</v>
      </c>
    </row>
    <row r="268" spans="1:16" ht="25.5">
      <c r="A268" t="s">
        <v>50</v>
      </c>
      <c s="34" t="s">
        <v>622</v>
      </c>
      <c s="34" t="s">
        <v>2969</v>
      </c>
      <c s="35" t="s">
        <v>5</v>
      </c>
      <c s="6" t="s">
        <v>2970</v>
      </c>
      <c s="36" t="s">
        <v>446</v>
      </c>
      <c s="37">
        <v>13.57</v>
      </c>
      <c s="36">
        <v>0</v>
      </c>
      <c s="36">
        <f>ROUND(G268*H268,6)</f>
      </c>
      <c r="L268" s="38">
        <v>0</v>
      </c>
      <c s="32">
        <f>ROUND(ROUND(L268,2)*ROUND(G268,3),2)</f>
      </c>
      <c s="36" t="s">
        <v>447</v>
      </c>
      <c>
        <f>(M268*21)/100</f>
      </c>
      <c t="s">
        <v>28</v>
      </c>
    </row>
    <row r="269" spans="1:5" ht="25.5">
      <c r="A269" s="35" t="s">
        <v>56</v>
      </c>
      <c r="E269" s="39" t="s">
        <v>2970</v>
      </c>
    </row>
    <row r="270" spans="1:5" ht="12.75">
      <c r="A270" s="35" t="s">
        <v>57</v>
      </c>
      <c r="E270" s="40" t="s">
        <v>4816</v>
      </c>
    </row>
    <row r="271" spans="1:5" ht="12.75">
      <c r="A271" t="s">
        <v>58</v>
      </c>
      <c r="E271" s="39" t="s">
        <v>5</v>
      </c>
    </row>
    <row r="272" spans="1:16" ht="12.75">
      <c r="A272" t="s">
        <v>50</v>
      </c>
      <c s="34" t="s">
        <v>626</v>
      </c>
      <c s="34" t="s">
        <v>2972</v>
      </c>
      <c s="35" t="s">
        <v>5</v>
      </c>
      <c s="6" t="s">
        <v>2973</v>
      </c>
      <c s="36" t="s">
        <v>446</v>
      </c>
      <c s="37">
        <v>23.6</v>
      </c>
      <c s="36">
        <v>0</v>
      </c>
      <c s="36">
        <f>ROUND(G272*H272,6)</f>
      </c>
      <c r="L272" s="38">
        <v>0</v>
      </c>
      <c s="32">
        <f>ROUND(ROUND(L272,2)*ROUND(G272,3),2)</f>
      </c>
      <c s="36" t="s">
        <v>447</v>
      </c>
      <c>
        <f>(M272*21)/100</f>
      </c>
      <c t="s">
        <v>28</v>
      </c>
    </row>
    <row r="273" spans="1:5" ht="12.75">
      <c r="A273" s="35" t="s">
        <v>56</v>
      </c>
      <c r="E273" s="39" t="s">
        <v>2973</v>
      </c>
    </row>
    <row r="274" spans="1:5" ht="12.75">
      <c r="A274" s="35" t="s">
        <v>57</v>
      </c>
      <c r="E274" s="40" t="s">
        <v>4818</v>
      </c>
    </row>
    <row r="275" spans="1:5" ht="12.75">
      <c r="A275" t="s">
        <v>58</v>
      </c>
      <c r="E275" s="39" t="s">
        <v>5</v>
      </c>
    </row>
    <row r="276" spans="1:16" ht="25.5">
      <c r="A276" t="s">
        <v>50</v>
      </c>
      <c s="34" t="s">
        <v>629</v>
      </c>
      <c s="34" t="s">
        <v>2975</v>
      </c>
      <c s="35" t="s">
        <v>5</v>
      </c>
      <c s="6" t="s">
        <v>2976</v>
      </c>
      <c s="36" t="s">
        <v>446</v>
      </c>
      <c s="37">
        <v>708</v>
      </c>
      <c s="36">
        <v>0</v>
      </c>
      <c s="36">
        <f>ROUND(G276*H276,6)</f>
      </c>
      <c r="L276" s="38">
        <v>0</v>
      </c>
      <c s="32">
        <f>ROUND(ROUND(L276,2)*ROUND(G276,3),2)</f>
      </c>
      <c s="36" t="s">
        <v>447</v>
      </c>
      <c>
        <f>(M276*21)/100</f>
      </c>
      <c t="s">
        <v>28</v>
      </c>
    </row>
    <row r="277" spans="1:5" ht="25.5">
      <c r="A277" s="35" t="s">
        <v>56</v>
      </c>
      <c r="E277" s="39" t="s">
        <v>2976</v>
      </c>
    </row>
    <row r="278" spans="1:5" ht="25.5">
      <c r="A278" s="35" t="s">
        <v>57</v>
      </c>
      <c r="E278" s="42" t="s">
        <v>4819</v>
      </c>
    </row>
    <row r="279" spans="1:5" ht="12.75">
      <c r="A279" t="s">
        <v>58</v>
      </c>
      <c r="E279" s="39" t="s">
        <v>5</v>
      </c>
    </row>
    <row r="280" spans="1:16" ht="25.5">
      <c r="A280" t="s">
        <v>50</v>
      </c>
      <c s="34" t="s">
        <v>632</v>
      </c>
      <c s="34" t="s">
        <v>2978</v>
      </c>
      <c s="35" t="s">
        <v>5</v>
      </c>
      <c s="6" t="s">
        <v>2979</v>
      </c>
      <c s="36" t="s">
        <v>446</v>
      </c>
      <c s="37">
        <v>23.6</v>
      </c>
      <c s="36">
        <v>0</v>
      </c>
      <c s="36">
        <f>ROUND(G280*H280,6)</f>
      </c>
      <c r="L280" s="38">
        <v>0</v>
      </c>
      <c s="32">
        <f>ROUND(ROUND(L280,2)*ROUND(G280,3),2)</f>
      </c>
      <c s="36" t="s">
        <v>447</v>
      </c>
      <c>
        <f>(M280*21)/100</f>
      </c>
      <c t="s">
        <v>28</v>
      </c>
    </row>
    <row r="281" spans="1:5" ht="25.5">
      <c r="A281" s="35" t="s">
        <v>56</v>
      </c>
      <c r="E281" s="39" t="s">
        <v>2979</v>
      </c>
    </row>
    <row r="282" spans="1:5" ht="12.75">
      <c r="A282" s="35" t="s">
        <v>57</v>
      </c>
      <c r="E282" s="40" t="s">
        <v>4818</v>
      </c>
    </row>
    <row r="283" spans="1:5" ht="12.75">
      <c r="A283" t="s">
        <v>58</v>
      </c>
      <c r="E283" s="39" t="s">
        <v>5</v>
      </c>
    </row>
    <row r="284" spans="1:16" ht="25.5">
      <c r="A284" t="s">
        <v>50</v>
      </c>
      <c s="34" t="s">
        <v>635</v>
      </c>
      <c s="34" t="s">
        <v>2992</v>
      </c>
      <c s="35" t="s">
        <v>5</v>
      </c>
      <c s="6" t="s">
        <v>2993</v>
      </c>
      <c s="36" t="s">
        <v>446</v>
      </c>
      <c s="37">
        <v>14.66</v>
      </c>
      <c s="36">
        <v>0.00021</v>
      </c>
      <c s="36">
        <f>ROUND(G284*H284,6)</f>
      </c>
      <c r="L284" s="38">
        <v>0</v>
      </c>
      <c s="32">
        <f>ROUND(ROUND(L284,2)*ROUND(G284,3),2)</f>
      </c>
      <c s="36" t="s">
        <v>447</v>
      </c>
      <c>
        <f>(M284*21)/100</f>
      </c>
      <c t="s">
        <v>28</v>
      </c>
    </row>
    <row r="285" spans="1:5" ht="25.5">
      <c r="A285" s="35" t="s">
        <v>56</v>
      </c>
      <c r="E285" s="39" t="s">
        <v>2993</v>
      </c>
    </row>
    <row r="286" spans="1:5" ht="12.75">
      <c r="A286" s="35" t="s">
        <v>57</v>
      </c>
      <c r="E286" s="40" t="s">
        <v>4820</v>
      </c>
    </row>
    <row r="287" spans="1:5" ht="12.75">
      <c r="A287" t="s">
        <v>58</v>
      </c>
      <c r="E287" s="39" t="s">
        <v>5</v>
      </c>
    </row>
    <row r="288" spans="1:13" ht="12.75">
      <c r="A288" t="s">
        <v>47</v>
      </c>
      <c r="C288" s="31" t="s">
        <v>2995</v>
      </c>
      <c r="E288" s="33" t="s">
        <v>2996</v>
      </c>
      <c r="J288" s="32">
        <f>0</f>
      </c>
      <c s="32">
        <f>0</f>
      </c>
      <c s="32">
        <f>0+L289+L293+L297+L301+L305+L309+L313+L317+L321+L325+L329</f>
      </c>
      <c s="32">
        <f>0+M289+M293+M297+M301+M305+M309+M313+M317+M321+M325+M329</f>
      </c>
    </row>
    <row r="289" spans="1:16" ht="25.5">
      <c r="A289" t="s">
        <v>50</v>
      </c>
      <c s="34" t="s">
        <v>410</v>
      </c>
      <c s="34" t="s">
        <v>3002</v>
      </c>
      <c s="35" t="s">
        <v>524</v>
      </c>
      <c s="6" t="s">
        <v>3004</v>
      </c>
      <c s="36" t="s">
        <v>516</v>
      </c>
      <c s="37">
        <v>46.468</v>
      </c>
      <c s="36">
        <v>0</v>
      </c>
      <c s="36">
        <f>ROUND(G289*H289,6)</f>
      </c>
      <c r="L289" s="38">
        <v>0</v>
      </c>
      <c s="32">
        <f>ROUND(ROUND(L289,2)*ROUND(G289,3),2)</f>
      </c>
      <c s="36" t="s">
        <v>447</v>
      </c>
      <c>
        <f>(M289*21)/100</f>
      </c>
      <c t="s">
        <v>28</v>
      </c>
    </row>
    <row r="290" spans="1:5" ht="25.5">
      <c r="A290" s="35" t="s">
        <v>56</v>
      </c>
      <c r="E290" s="39" t="s">
        <v>3005</v>
      </c>
    </row>
    <row r="291" spans="1:5" ht="12.75">
      <c r="A291" s="35" t="s">
        <v>57</v>
      </c>
      <c r="E291" s="40" t="s">
        <v>4821</v>
      </c>
    </row>
    <row r="292" spans="1:5" ht="12.75">
      <c r="A292" t="s">
        <v>58</v>
      </c>
      <c r="E292" s="39" t="s">
        <v>5</v>
      </c>
    </row>
    <row r="293" spans="1:16" ht="25.5">
      <c r="A293" t="s">
        <v>50</v>
      </c>
      <c s="34" t="s">
        <v>413</v>
      </c>
      <c s="34" t="s">
        <v>3008</v>
      </c>
      <c s="35" t="s">
        <v>529</v>
      </c>
      <c s="6" t="s">
        <v>3010</v>
      </c>
      <c s="36" t="s">
        <v>516</v>
      </c>
      <c s="37">
        <v>2183.996</v>
      </c>
      <c s="36">
        <v>0</v>
      </c>
      <c s="36">
        <f>ROUND(G293*H293,6)</f>
      </c>
      <c r="L293" s="38">
        <v>0</v>
      </c>
      <c s="32">
        <f>ROUND(ROUND(L293,2)*ROUND(G293,3),2)</f>
      </c>
      <c s="36" t="s">
        <v>447</v>
      </c>
      <c>
        <f>(M293*21)/100</f>
      </c>
      <c t="s">
        <v>28</v>
      </c>
    </row>
    <row r="294" spans="1:5" ht="25.5">
      <c r="A294" s="35" t="s">
        <v>56</v>
      </c>
      <c r="E294" s="39" t="s">
        <v>3011</v>
      </c>
    </row>
    <row r="295" spans="1:5" ht="12.75">
      <c r="A295" s="35" t="s">
        <v>57</v>
      </c>
      <c r="E295" s="40" t="s">
        <v>4822</v>
      </c>
    </row>
    <row r="296" spans="1:5" ht="12.75">
      <c r="A296" t="s">
        <v>58</v>
      </c>
      <c r="E296" s="39" t="s">
        <v>5</v>
      </c>
    </row>
    <row r="297" spans="1:16" ht="25.5">
      <c r="A297" t="s">
        <v>50</v>
      </c>
      <c s="34" t="s">
        <v>415</v>
      </c>
      <c s="34" t="s">
        <v>3014</v>
      </c>
      <c s="35" t="s">
        <v>3015</v>
      </c>
      <c s="6" t="s">
        <v>3016</v>
      </c>
      <c s="36" t="s">
        <v>516</v>
      </c>
      <c s="37">
        <v>8.381</v>
      </c>
      <c s="36">
        <v>0</v>
      </c>
      <c s="36">
        <f>ROUND(G297*H297,6)</f>
      </c>
      <c r="L297" s="38">
        <v>0</v>
      </c>
      <c s="32">
        <f>ROUND(ROUND(L297,2)*ROUND(G297,3),2)</f>
      </c>
      <c s="36" t="s">
        <v>61</v>
      </c>
      <c>
        <f>(M297*21)/100</f>
      </c>
      <c t="s">
        <v>28</v>
      </c>
    </row>
    <row r="298" spans="1:5" ht="25.5">
      <c r="A298" s="35" t="s">
        <v>56</v>
      </c>
      <c r="E298" s="39" t="s">
        <v>3017</v>
      </c>
    </row>
    <row r="299" spans="1:5" ht="12.75">
      <c r="A299" s="35" t="s">
        <v>57</v>
      </c>
      <c r="E299" s="40" t="s">
        <v>4823</v>
      </c>
    </row>
    <row r="300" spans="1:5" ht="12.75">
      <c r="A300" t="s">
        <v>58</v>
      </c>
      <c r="E300" s="39" t="s">
        <v>5</v>
      </c>
    </row>
    <row r="301" spans="1:16" ht="25.5">
      <c r="A301" t="s">
        <v>50</v>
      </c>
      <c s="34" t="s">
        <v>417</v>
      </c>
      <c s="34" t="s">
        <v>3020</v>
      </c>
      <c s="35" t="s">
        <v>3021</v>
      </c>
      <c s="6" t="s">
        <v>3022</v>
      </c>
      <c s="36" t="s">
        <v>516</v>
      </c>
      <c s="37">
        <v>0.494</v>
      </c>
      <c s="36">
        <v>0</v>
      </c>
      <c s="36">
        <f>ROUND(G301*H301,6)</f>
      </c>
      <c r="L301" s="38">
        <v>0</v>
      </c>
      <c s="32">
        <f>ROUND(ROUND(L301,2)*ROUND(G301,3),2)</f>
      </c>
      <c s="36" t="s">
        <v>61</v>
      </c>
      <c>
        <f>(M301*21)/100</f>
      </c>
      <c t="s">
        <v>28</v>
      </c>
    </row>
    <row r="302" spans="1:5" ht="25.5">
      <c r="A302" s="35" t="s">
        <v>56</v>
      </c>
      <c r="E302" s="39" t="s">
        <v>3023</v>
      </c>
    </row>
    <row r="303" spans="1:5" ht="12.75">
      <c r="A303" s="35" t="s">
        <v>57</v>
      </c>
      <c r="E303" s="40" t="s">
        <v>4824</v>
      </c>
    </row>
    <row r="304" spans="1:5" ht="12.75">
      <c r="A304" t="s">
        <v>58</v>
      </c>
      <c r="E304" s="39" t="s">
        <v>5</v>
      </c>
    </row>
    <row r="305" spans="1:16" ht="38.25">
      <c r="A305" t="s">
        <v>50</v>
      </c>
      <c s="34" t="s">
        <v>419</v>
      </c>
      <c s="34" t="s">
        <v>3026</v>
      </c>
      <c s="35" t="s">
        <v>3027</v>
      </c>
      <c s="6" t="s">
        <v>3028</v>
      </c>
      <c s="36" t="s">
        <v>516</v>
      </c>
      <c s="37">
        <v>0.064</v>
      </c>
      <c s="36">
        <v>0</v>
      </c>
      <c s="36">
        <f>ROUND(G305*H305,6)</f>
      </c>
      <c r="L305" s="38">
        <v>0</v>
      </c>
      <c s="32">
        <f>ROUND(ROUND(L305,2)*ROUND(G305,3),2)</f>
      </c>
      <c s="36" t="s">
        <v>61</v>
      </c>
      <c>
        <f>(M305*21)/100</f>
      </c>
      <c t="s">
        <v>28</v>
      </c>
    </row>
    <row r="306" spans="1:5" ht="25.5">
      <c r="A306" s="35" t="s">
        <v>56</v>
      </c>
      <c r="E306" s="39" t="s">
        <v>3029</v>
      </c>
    </row>
    <row r="307" spans="1:5" ht="12.75">
      <c r="A307" s="35" t="s">
        <v>57</v>
      </c>
      <c r="E307" s="40" t="s">
        <v>4825</v>
      </c>
    </row>
    <row r="308" spans="1:5" ht="12.75">
      <c r="A308" t="s">
        <v>58</v>
      </c>
      <c r="E308" s="39" t="s">
        <v>5</v>
      </c>
    </row>
    <row r="309" spans="1:16" ht="38.25">
      <c r="A309" t="s">
        <v>50</v>
      </c>
      <c s="34" t="s">
        <v>421</v>
      </c>
      <c s="34" t="s">
        <v>3038</v>
      </c>
      <c s="35" t="s">
        <v>3039</v>
      </c>
      <c s="6" t="s">
        <v>3040</v>
      </c>
      <c s="36" t="s">
        <v>516</v>
      </c>
      <c s="37">
        <v>31.277</v>
      </c>
      <c s="36">
        <v>0</v>
      </c>
      <c s="36">
        <f>ROUND(G309*H309,6)</f>
      </c>
      <c r="L309" s="38">
        <v>0</v>
      </c>
      <c s="32">
        <f>ROUND(ROUND(L309,2)*ROUND(G309,3),2)</f>
      </c>
      <c s="36" t="s">
        <v>447</v>
      </c>
      <c>
        <f>(M309*21)/100</f>
      </c>
      <c t="s">
        <v>28</v>
      </c>
    </row>
    <row r="310" spans="1:5" ht="38.25">
      <c r="A310" s="35" t="s">
        <v>56</v>
      </c>
      <c r="E310" s="39" t="s">
        <v>3041</v>
      </c>
    </row>
    <row r="311" spans="1:5" ht="12.75">
      <c r="A311" s="35" t="s">
        <v>57</v>
      </c>
      <c r="E311" s="40" t="s">
        <v>4826</v>
      </c>
    </row>
    <row r="312" spans="1:5" ht="12.75">
      <c r="A312" t="s">
        <v>58</v>
      </c>
      <c r="E312" s="39" t="s">
        <v>5</v>
      </c>
    </row>
    <row r="313" spans="1:16" ht="25.5">
      <c r="A313" t="s">
        <v>50</v>
      </c>
      <c s="34" t="s">
        <v>423</v>
      </c>
      <c s="34" t="s">
        <v>4827</v>
      </c>
      <c s="35" t="s">
        <v>3051</v>
      </c>
      <c s="6" t="s">
        <v>3052</v>
      </c>
      <c s="36" t="s">
        <v>516</v>
      </c>
      <c s="37">
        <v>0.064</v>
      </c>
      <c s="36">
        <v>0</v>
      </c>
      <c s="36">
        <f>ROUND(G313*H313,6)</f>
      </c>
      <c r="L313" s="38">
        <v>0</v>
      </c>
      <c s="32">
        <f>ROUND(ROUND(L313,2)*ROUND(G313,3),2)</f>
      </c>
      <c s="36" t="s">
        <v>61</v>
      </c>
      <c>
        <f>(M313*21)/100</f>
      </c>
      <c t="s">
        <v>28</v>
      </c>
    </row>
    <row r="314" spans="1:5" ht="25.5">
      <c r="A314" s="35" t="s">
        <v>56</v>
      </c>
      <c r="E314" s="39" t="s">
        <v>3053</v>
      </c>
    </row>
    <row r="315" spans="1:5" ht="12.75">
      <c r="A315" s="35" t="s">
        <v>57</v>
      </c>
      <c r="E315" s="40" t="s">
        <v>4825</v>
      </c>
    </row>
    <row r="316" spans="1:5" ht="12.75">
      <c r="A316" t="s">
        <v>58</v>
      </c>
      <c r="E316" s="39" t="s">
        <v>5</v>
      </c>
    </row>
    <row r="317" spans="1:16" ht="25.5">
      <c r="A317" t="s">
        <v>50</v>
      </c>
      <c s="34" t="s">
        <v>425</v>
      </c>
      <c s="34" t="s">
        <v>4828</v>
      </c>
      <c s="35" t="s">
        <v>3069</v>
      </c>
      <c s="6" t="s">
        <v>3070</v>
      </c>
      <c s="36" t="s">
        <v>516</v>
      </c>
      <c s="37">
        <v>0.744</v>
      </c>
      <c s="36">
        <v>0</v>
      </c>
      <c s="36">
        <f>ROUND(G317*H317,6)</f>
      </c>
      <c r="L317" s="38">
        <v>0</v>
      </c>
      <c s="32">
        <f>ROUND(ROUND(L317,2)*ROUND(G317,3),2)</f>
      </c>
      <c s="36" t="s">
        <v>61</v>
      </c>
      <c>
        <f>(M317*21)/100</f>
      </c>
      <c t="s">
        <v>28</v>
      </c>
    </row>
    <row r="318" spans="1:5" ht="25.5">
      <c r="A318" s="35" t="s">
        <v>56</v>
      </c>
      <c r="E318" s="39" t="s">
        <v>3071</v>
      </c>
    </row>
    <row r="319" spans="1:5" ht="12.75">
      <c r="A319" s="35" t="s">
        <v>57</v>
      </c>
      <c r="E319" s="40" t="s">
        <v>4829</v>
      </c>
    </row>
    <row r="320" spans="1:5" ht="12.75">
      <c r="A320" t="s">
        <v>58</v>
      </c>
      <c r="E320" s="39" t="s">
        <v>5</v>
      </c>
    </row>
    <row r="321" spans="1:16" ht="25.5">
      <c r="A321" t="s">
        <v>50</v>
      </c>
      <c s="34" t="s">
        <v>428</v>
      </c>
      <c s="34" t="s">
        <v>3050</v>
      </c>
      <c s="35" t="s">
        <v>524</v>
      </c>
      <c s="6" t="s">
        <v>525</v>
      </c>
      <c s="36" t="s">
        <v>516</v>
      </c>
      <c s="37">
        <v>4.893</v>
      </c>
      <c s="36">
        <v>0</v>
      </c>
      <c s="36">
        <f>ROUND(G321*H321,6)</f>
      </c>
      <c r="L321" s="38">
        <v>0</v>
      </c>
      <c s="32">
        <f>ROUND(ROUND(L321,2)*ROUND(G321,3),2)</f>
      </c>
      <c s="36" t="s">
        <v>61</v>
      </c>
      <c>
        <f>(M321*21)/100</f>
      </c>
      <c t="s">
        <v>28</v>
      </c>
    </row>
    <row r="322" spans="1:5" ht="25.5">
      <c r="A322" s="35" t="s">
        <v>56</v>
      </c>
      <c r="E322" s="39" t="s">
        <v>526</v>
      </c>
    </row>
    <row r="323" spans="1:5" ht="12.75">
      <c r="A323" s="35" t="s">
        <v>57</v>
      </c>
      <c r="E323" s="40" t="s">
        <v>4830</v>
      </c>
    </row>
    <row r="324" spans="1:5" ht="12.75">
      <c r="A324" t="s">
        <v>58</v>
      </c>
      <c r="E324" s="39" t="s">
        <v>5</v>
      </c>
    </row>
    <row r="325" spans="1:16" ht="25.5">
      <c r="A325" t="s">
        <v>50</v>
      </c>
      <c s="34" t="s">
        <v>431</v>
      </c>
      <c s="34" t="s">
        <v>4831</v>
      </c>
      <c s="35" t="s">
        <v>4832</v>
      </c>
      <c s="6" t="s">
        <v>4833</v>
      </c>
      <c s="36" t="s">
        <v>516</v>
      </c>
      <c s="37">
        <v>0.55</v>
      </c>
      <c s="36">
        <v>0</v>
      </c>
      <c s="36">
        <f>ROUND(G325*H325,6)</f>
      </c>
      <c r="L325" s="38">
        <v>0</v>
      </c>
      <c s="32">
        <f>ROUND(ROUND(L325,2)*ROUND(G325,3),2)</f>
      </c>
      <c s="36" t="s">
        <v>447</v>
      </c>
      <c>
        <f>(M325*21)/100</f>
      </c>
      <c t="s">
        <v>28</v>
      </c>
    </row>
    <row r="326" spans="1:5" ht="25.5">
      <c r="A326" s="35" t="s">
        <v>56</v>
      </c>
      <c r="E326" s="39" t="s">
        <v>4834</v>
      </c>
    </row>
    <row r="327" spans="1:5" ht="12.75">
      <c r="A327" s="35" t="s">
        <v>57</v>
      </c>
      <c r="E327" s="40" t="s">
        <v>4835</v>
      </c>
    </row>
    <row r="328" spans="1:5" ht="12.75">
      <c r="A328" t="s">
        <v>58</v>
      </c>
      <c r="E328" s="39" t="s">
        <v>5</v>
      </c>
    </row>
    <row r="329" spans="1:16" ht="25.5">
      <c r="A329" t="s">
        <v>50</v>
      </c>
      <c s="34" t="s">
        <v>435</v>
      </c>
      <c s="34" t="s">
        <v>4836</v>
      </c>
      <c s="35" t="s">
        <v>5</v>
      </c>
      <c s="6" t="s">
        <v>4837</v>
      </c>
      <c s="36" t="s">
        <v>516</v>
      </c>
      <c s="37">
        <v>46.468</v>
      </c>
      <c s="36">
        <v>0</v>
      </c>
      <c s="36">
        <f>ROUND(G329*H329,6)</f>
      </c>
      <c r="L329" s="38">
        <v>0</v>
      </c>
      <c s="32">
        <f>ROUND(ROUND(L329,2)*ROUND(G329,3),2)</f>
      </c>
      <c s="36" t="s">
        <v>447</v>
      </c>
      <c>
        <f>(M329*21)/100</f>
      </c>
      <c t="s">
        <v>28</v>
      </c>
    </row>
    <row r="330" spans="1:5" ht="25.5">
      <c r="A330" s="35" t="s">
        <v>56</v>
      </c>
      <c r="E330" s="39" t="s">
        <v>4837</v>
      </c>
    </row>
    <row r="331" spans="1:5" ht="12.75">
      <c r="A331" s="35" t="s">
        <v>57</v>
      </c>
      <c r="E331" s="40" t="s">
        <v>4821</v>
      </c>
    </row>
    <row r="332" spans="1:5" ht="12.75">
      <c r="A332" t="s">
        <v>58</v>
      </c>
      <c r="E332" s="39" t="s">
        <v>5</v>
      </c>
    </row>
    <row r="333" spans="1:13" ht="12.75">
      <c r="A333" t="s">
        <v>47</v>
      </c>
      <c r="C333" s="31" t="s">
        <v>3081</v>
      </c>
      <c r="E333" s="33" t="s">
        <v>3082</v>
      </c>
      <c r="J333" s="32">
        <f>0</f>
      </c>
      <c s="32">
        <f>0</f>
      </c>
      <c s="32">
        <f>0+L334</f>
      </c>
      <c s="32">
        <f>0+M334</f>
      </c>
    </row>
    <row r="334" spans="1:16" ht="38.25">
      <c r="A334" t="s">
        <v>50</v>
      </c>
      <c s="34" t="s">
        <v>611</v>
      </c>
      <c s="34" t="s">
        <v>4838</v>
      </c>
      <c s="35" t="s">
        <v>5</v>
      </c>
      <c s="6" t="s">
        <v>3085</v>
      </c>
      <c s="36" t="s">
        <v>516</v>
      </c>
      <c s="37">
        <v>18.672</v>
      </c>
      <c s="36">
        <v>0</v>
      </c>
      <c s="36">
        <f>ROUND(G334*H334,6)</f>
      </c>
      <c r="L334" s="38">
        <v>0</v>
      </c>
      <c s="32">
        <f>ROUND(ROUND(L334,2)*ROUND(G334,3),2)</f>
      </c>
      <c s="36" t="s">
        <v>447</v>
      </c>
      <c>
        <f>(M334*21)/100</f>
      </c>
      <c t="s">
        <v>28</v>
      </c>
    </row>
    <row r="335" spans="1:5" ht="38.25">
      <c r="A335" s="35" t="s">
        <v>56</v>
      </c>
      <c r="E335" s="39" t="s">
        <v>4839</v>
      </c>
    </row>
    <row r="336" spans="1:5" ht="12.75">
      <c r="A336" s="35" t="s">
        <v>57</v>
      </c>
      <c r="E336" s="40" t="s">
        <v>5</v>
      </c>
    </row>
    <row r="337" spans="1:5" ht="12.75">
      <c r="A337" t="s">
        <v>58</v>
      </c>
      <c r="E337" s="39" t="s">
        <v>5</v>
      </c>
    </row>
    <row r="338" spans="1:13" ht="12.75">
      <c r="A338" t="s">
        <v>47</v>
      </c>
      <c r="C338" s="31" t="s">
        <v>3087</v>
      </c>
      <c r="E338" s="33" t="s">
        <v>3088</v>
      </c>
      <c r="J338" s="32">
        <f>0</f>
      </c>
      <c s="32">
        <f>0</f>
      </c>
      <c s="32">
        <f>0+L339+L343+L347</f>
      </c>
      <c s="32">
        <f>0+M339+M343+M347</f>
      </c>
    </row>
    <row r="339" spans="1:16" ht="12.75">
      <c r="A339" t="s">
        <v>50</v>
      </c>
      <c s="34" t="s">
        <v>695</v>
      </c>
      <c s="34" t="s">
        <v>3090</v>
      </c>
      <c s="35" t="s">
        <v>5</v>
      </c>
      <c s="6" t="s">
        <v>4840</v>
      </c>
      <c s="36" t="s">
        <v>71</v>
      </c>
      <c s="37">
        <v>24</v>
      </c>
      <c s="36">
        <v>0</v>
      </c>
      <c s="36">
        <f>ROUND(G339*H339,6)</f>
      </c>
      <c r="L339" s="38">
        <v>0</v>
      </c>
      <c s="32">
        <f>ROUND(ROUND(L339,2)*ROUND(G339,3),2)</f>
      </c>
      <c s="36" t="s">
        <v>61</v>
      </c>
      <c>
        <f>(M339*21)/100</f>
      </c>
      <c t="s">
        <v>28</v>
      </c>
    </row>
    <row r="340" spans="1:5" ht="12.75">
      <c r="A340" s="35" t="s">
        <v>56</v>
      </c>
      <c r="E340" s="39" t="s">
        <v>4840</v>
      </c>
    </row>
    <row r="341" spans="1:5" ht="12.75">
      <c r="A341" s="35" t="s">
        <v>57</v>
      </c>
      <c r="E341" s="40" t="s">
        <v>5</v>
      </c>
    </row>
    <row r="342" spans="1:5" ht="12.75">
      <c r="A342" t="s">
        <v>58</v>
      </c>
      <c r="E342" s="39" t="s">
        <v>5</v>
      </c>
    </row>
    <row r="343" spans="1:16" ht="12.75">
      <c r="A343" t="s">
        <v>50</v>
      </c>
      <c s="34" t="s">
        <v>699</v>
      </c>
      <c s="34" t="s">
        <v>4841</v>
      </c>
      <c s="35" t="s">
        <v>5</v>
      </c>
      <c s="6" t="s">
        <v>4842</v>
      </c>
      <c s="36" t="s">
        <v>437</v>
      </c>
      <c s="37">
        <v>1</v>
      </c>
      <c s="36">
        <v>0</v>
      </c>
      <c s="36">
        <f>ROUND(G343*H343,6)</f>
      </c>
      <c r="L343" s="38">
        <v>0</v>
      </c>
      <c s="32">
        <f>ROUND(ROUND(L343,2)*ROUND(G343,3),2)</f>
      </c>
      <c s="36" t="s">
        <v>61</v>
      </c>
      <c>
        <f>(M343*21)/100</f>
      </c>
      <c t="s">
        <v>28</v>
      </c>
    </row>
    <row r="344" spans="1:5" ht="12.75">
      <c r="A344" s="35" t="s">
        <v>56</v>
      </c>
      <c r="E344" s="39" t="s">
        <v>4842</v>
      </c>
    </row>
    <row r="345" spans="1:5" ht="12.75">
      <c r="A345" s="35" t="s">
        <v>57</v>
      </c>
      <c r="E345" s="40" t="s">
        <v>5</v>
      </c>
    </row>
    <row r="346" spans="1:5" ht="12.75">
      <c r="A346" t="s">
        <v>58</v>
      </c>
      <c r="E346" s="39" t="s">
        <v>5</v>
      </c>
    </row>
    <row r="347" spans="1:16" ht="12.75">
      <c r="A347" t="s">
        <v>50</v>
      </c>
      <c s="34" t="s">
        <v>704</v>
      </c>
      <c s="34" t="s">
        <v>3102</v>
      </c>
      <c s="35" t="s">
        <v>5</v>
      </c>
      <c s="6" t="s">
        <v>4843</v>
      </c>
      <c s="36" t="s">
        <v>139</v>
      </c>
      <c s="37">
        <v>1</v>
      </c>
      <c s="36">
        <v>0</v>
      </c>
      <c s="36">
        <f>ROUND(G347*H347,6)</f>
      </c>
      <c r="L347" s="38">
        <v>0</v>
      </c>
      <c s="32">
        <f>ROUND(ROUND(L347,2)*ROUND(G347,3),2)</f>
      </c>
      <c s="36" t="s">
        <v>61</v>
      </c>
      <c>
        <f>(M347*21)/100</f>
      </c>
      <c t="s">
        <v>28</v>
      </c>
    </row>
    <row r="348" spans="1:5" ht="12.75">
      <c r="A348" s="35" t="s">
        <v>56</v>
      </c>
      <c r="E348" s="39" t="s">
        <v>4843</v>
      </c>
    </row>
    <row r="349" spans="1:5" ht="12.75">
      <c r="A349" s="35" t="s">
        <v>57</v>
      </c>
      <c r="E349" s="40" t="s">
        <v>5</v>
      </c>
    </row>
    <row r="350" spans="1:5" ht="12.75">
      <c r="A350" t="s">
        <v>58</v>
      </c>
      <c r="E3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4697</v>
      </c>
      <c s="41">
        <f>Rekapitulace!C28</f>
      </c>
      <c s="20" t="s">
        <v>0</v>
      </c>
      <c t="s">
        <v>23</v>
      </c>
      <c t="s">
        <v>28</v>
      </c>
    </row>
    <row r="4" spans="1:16" ht="32" customHeight="1">
      <c r="A4" s="24" t="s">
        <v>20</v>
      </c>
      <c s="25" t="s">
        <v>29</v>
      </c>
      <c s="27" t="s">
        <v>4697</v>
      </c>
      <c r="E4" s="26" t="s">
        <v>4698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COUNTIFS(L8:L166,"=0",A8:A166,"P")+COUNTIFS(L8:L166,"",A8:A166,"P")+SUM(Q8:Q166)</f>
      </c>
    </row>
    <row r="8" spans="1:13" ht="12.75">
      <c r="A8" t="s">
        <v>45</v>
      </c>
      <c r="C8" s="28" t="s">
        <v>4846</v>
      </c>
      <c r="E8" s="30" t="s">
        <v>4845</v>
      </c>
      <c r="J8" s="29">
        <f>0+J9+J62+J83+J96+J161</f>
      </c>
      <c s="29">
        <f>0+K9+K62+K83+K96+K161</f>
      </c>
      <c s="29">
        <f>0+L9+L62+L83+L96+L161</f>
      </c>
      <c s="29">
        <f>0+M9+M62+M83+M96+M161</f>
      </c>
    </row>
    <row r="9" spans="1:13" ht="12.75">
      <c r="A9" t="s">
        <v>47</v>
      </c>
      <c r="C9" s="31" t="s">
        <v>3912</v>
      </c>
      <c r="E9" s="33" t="s">
        <v>3913</v>
      </c>
      <c r="J9" s="32">
        <f>0</f>
      </c>
      <c s="32">
        <f>0</f>
      </c>
      <c s="32">
        <f>0+L10+L14+L18+L22+L26+L30+L34+L38+L42+L46+L50+L54+L58</f>
      </c>
      <c s="32">
        <f>0+M10+M14+M18+M22+M26+M30+M34+M38+M42+M46+M50+M54+M58</f>
      </c>
    </row>
    <row r="10" spans="1:16" ht="12.75">
      <c r="A10" t="s">
        <v>50</v>
      </c>
      <c s="34" t="s">
        <v>105</v>
      </c>
      <c s="34" t="s">
        <v>3914</v>
      </c>
      <c s="35" t="s">
        <v>5</v>
      </c>
      <c s="6" t="s">
        <v>3984</v>
      </c>
      <c s="36" t="s">
        <v>54</v>
      </c>
      <c s="37">
        <v>1</v>
      </c>
      <c s="36">
        <v>0</v>
      </c>
      <c s="36">
        <f>ROUND(G10*H10,6)</f>
      </c>
      <c r="L10" s="38">
        <v>0</v>
      </c>
      <c s="32">
        <f>ROUND(ROUND(L10,2)*ROUND(G10,3),2)</f>
      </c>
      <c s="36" t="s">
        <v>61</v>
      </c>
      <c>
        <f>(M10*21)/100</f>
      </c>
      <c t="s">
        <v>28</v>
      </c>
    </row>
    <row r="11" spans="1:5" ht="12.75">
      <c r="A11" s="35" t="s">
        <v>56</v>
      </c>
      <c r="E11" s="39" t="s">
        <v>3984</v>
      </c>
    </row>
    <row r="12" spans="1:5" ht="12.75">
      <c r="A12" s="35" t="s">
        <v>57</v>
      </c>
      <c r="E12" s="40" t="s">
        <v>5</v>
      </c>
    </row>
    <row r="13" spans="1:5" ht="12.75">
      <c r="A13" t="s">
        <v>58</v>
      </c>
      <c r="E13" s="39" t="s">
        <v>5</v>
      </c>
    </row>
    <row r="14" spans="1:16" ht="12.75">
      <c r="A14" t="s">
        <v>50</v>
      </c>
      <c s="34" t="s">
        <v>108</v>
      </c>
      <c s="34" t="s">
        <v>3916</v>
      </c>
      <c s="35" t="s">
        <v>5</v>
      </c>
      <c s="6" t="s">
        <v>4847</v>
      </c>
      <c s="36" t="s">
        <v>48</v>
      </c>
      <c s="37">
        <v>3</v>
      </c>
      <c s="36">
        <v>0</v>
      </c>
      <c s="36">
        <f>ROUND(G14*H14,6)</f>
      </c>
      <c r="L14" s="38">
        <v>0</v>
      </c>
      <c s="32">
        <f>ROUND(ROUND(L14,2)*ROUND(G14,3),2)</f>
      </c>
      <c s="36" t="s">
        <v>61</v>
      </c>
      <c>
        <f>(M14*21)/100</f>
      </c>
      <c t="s">
        <v>28</v>
      </c>
    </row>
    <row r="15" spans="1:5" ht="12.75">
      <c r="A15" s="35" t="s">
        <v>56</v>
      </c>
      <c r="E15" s="39" t="s">
        <v>4847</v>
      </c>
    </row>
    <row r="16" spans="1:5" ht="12.75">
      <c r="A16" s="35" t="s">
        <v>57</v>
      </c>
      <c r="E16" s="40" t="s">
        <v>5</v>
      </c>
    </row>
    <row r="17" spans="1:5" ht="12.75">
      <c r="A17" t="s">
        <v>58</v>
      </c>
      <c r="E17" s="39" t="s">
        <v>5</v>
      </c>
    </row>
    <row r="18" spans="1:16" ht="12.75">
      <c r="A18" t="s">
        <v>50</v>
      </c>
      <c s="34" t="s">
        <v>203</v>
      </c>
      <c s="34" t="s">
        <v>3918</v>
      </c>
      <c s="35" t="s">
        <v>5</v>
      </c>
      <c s="6" t="s">
        <v>4848</v>
      </c>
      <c s="36" t="s">
        <v>48</v>
      </c>
      <c s="37">
        <v>6</v>
      </c>
      <c s="36">
        <v>0</v>
      </c>
      <c s="36">
        <f>ROUND(G18*H18,6)</f>
      </c>
      <c r="L18" s="38">
        <v>0</v>
      </c>
      <c s="32">
        <f>ROUND(ROUND(L18,2)*ROUND(G18,3),2)</f>
      </c>
      <c s="36" t="s">
        <v>61</v>
      </c>
      <c>
        <f>(M18*21)/100</f>
      </c>
      <c t="s">
        <v>28</v>
      </c>
    </row>
    <row r="19" spans="1:5" ht="12.75">
      <c r="A19" s="35" t="s">
        <v>56</v>
      </c>
      <c r="E19" s="39" t="s">
        <v>4848</v>
      </c>
    </row>
    <row r="20" spans="1:5" ht="12.75">
      <c r="A20" s="35" t="s">
        <v>57</v>
      </c>
      <c r="E20" s="40" t="s">
        <v>5</v>
      </c>
    </row>
    <row r="21" spans="1:5" ht="12.75">
      <c r="A21" t="s">
        <v>58</v>
      </c>
      <c r="E21" s="39" t="s">
        <v>5</v>
      </c>
    </row>
    <row r="22" spans="1:16" ht="12.75">
      <c r="A22" t="s">
        <v>50</v>
      </c>
      <c s="34" t="s">
        <v>206</v>
      </c>
      <c s="34" t="s">
        <v>3920</v>
      </c>
      <c s="35" t="s">
        <v>5</v>
      </c>
      <c s="6" t="s">
        <v>4849</v>
      </c>
      <c s="36" t="s">
        <v>48</v>
      </c>
      <c s="37">
        <v>40</v>
      </c>
      <c s="36">
        <v>0</v>
      </c>
      <c s="36">
        <f>ROUND(G22*H22,6)</f>
      </c>
      <c r="L22" s="38">
        <v>0</v>
      </c>
      <c s="32">
        <f>ROUND(ROUND(L22,2)*ROUND(G22,3),2)</f>
      </c>
      <c s="36" t="s">
        <v>61</v>
      </c>
      <c>
        <f>(M22*21)/100</f>
      </c>
      <c t="s">
        <v>28</v>
      </c>
    </row>
    <row r="23" spans="1:5" ht="12.75">
      <c r="A23" s="35" t="s">
        <v>56</v>
      </c>
      <c r="E23" s="39" t="s">
        <v>4849</v>
      </c>
    </row>
    <row r="24" spans="1:5" ht="12.75">
      <c r="A24" s="35" t="s">
        <v>57</v>
      </c>
      <c r="E24" s="40" t="s">
        <v>5</v>
      </c>
    </row>
    <row r="25" spans="1:5" ht="12.75">
      <c r="A25" t="s">
        <v>58</v>
      </c>
      <c r="E25" s="39" t="s">
        <v>5</v>
      </c>
    </row>
    <row r="26" spans="1:16" ht="12.75">
      <c r="A26" t="s">
        <v>50</v>
      </c>
      <c s="34" t="s">
        <v>209</v>
      </c>
      <c s="34" t="s">
        <v>3922</v>
      </c>
      <c s="35" t="s">
        <v>5</v>
      </c>
      <c s="6" t="s">
        <v>4850</v>
      </c>
      <c s="36" t="s">
        <v>54</v>
      </c>
      <c s="37">
        <v>6</v>
      </c>
      <c s="36">
        <v>0</v>
      </c>
      <c s="36">
        <f>ROUND(G26*H26,6)</f>
      </c>
      <c r="L26" s="38">
        <v>0</v>
      </c>
      <c s="32">
        <f>ROUND(ROUND(L26,2)*ROUND(G26,3),2)</f>
      </c>
      <c s="36" t="s">
        <v>61</v>
      </c>
      <c>
        <f>(M26*21)/100</f>
      </c>
      <c t="s">
        <v>28</v>
      </c>
    </row>
    <row r="27" spans="1:5" ht="12.75">
      <c r="A27" s="35" t="s">
        <v>56</v>
      </c>
      <c r="E27" s="39" t="s">
        <v>4850</v>
      </c>
    </row>
    <row r="28" spans="1:5" ht="12.75">
      <c r="A28" s="35" t="s">
        <v>57</v>
      </c>
      <c r="E28" s="40" t="s">
        <v>5</v>
      </c>
    </row>
    <row r="29" spans="1:5" ht="12.75">
      <c r="A29" t="s">
        <v>58</v>
      </c>
      <c r="E29" s="39" t="s">
        <v>5</v>
      </c>
    </row>
    <row r="30" spans="1:16" ht="12.75">
      <c r="A30" t="s">
        <v>50</v>
      </c>
      <c s="34" t="s">
        <v>211</v>
      </c>
      <c s="34" t="s">
        <v>3924</v>
      </c>
      <c s="35" t="s">
        <v>5</v>
      </c>
      <c s="6" t="s">
        <v>4851</v>
      </c>
      <c s="36" t="s">
        <v>54</v>
      </c>
      <c s="37">
        <v>2</v>
      </c>
      <c s="36">
        <v>0</v>
      </c>
      <c s="36">
        <f>ROUND(G30*H30,6)</f>
      </c>
      <c r="L30" s="38">
        <v>0</v>
      </c>
      <c s="32">
        <f>ROUND(ROUND(L30,2)*ROUND(G30,3),2)</f>
      </c>
      <c s="36" t="s">
        <v>61</v>
      </c>
      <c>
        <f>(M30*21)/100</f>
      </c>
      <c t="s">
        <v>28</v>
      </c>
    </row>
    <row r="31" spans="1:5" ht="12.75">
      <c r="A31" s="35" t="s">
        <v>56</v>
      </c>
      <c r="E31" s="39" t="s">
        <v>4851</v>
      </c>
    </row>
    <row r="32" spans="1:5" ht="12.75">
      <c r="A32" s="35" t="s">
        <v>57</v>
      </c>
      <c r="E32" s="40" t="s">
        <v>5</v>
      </c>
    </row>
    <row r="33" spans="1:5" ht="12.75">
      <c r="A33" t="s">
        <v>58</v>
      </c>
      <c r="E33" s="39" t="s">
        <v>5</v>
      </c>
    </row>
    <row r="34" spans="1:16" ht="12.75">
      <c r="A34" t="s">
        <v>50</v>
      </c>
      <c s="34" t="s">
        <v>214</v>
      </c>
      <c s="34" t="s">
        <v>4852</v>
      </c>
      <c s="35" t="s">
        <v>5</v>
      </c>
      <c s="6" t="s">
        <v>4853</v>
      </c>
      <c s="36" t="s">
        <v>54</v>
      </c>
      <c s="37">
        <v>1</v>
      </c>
      <c s="36">
        <v>0</v>
      </c>
      <c s="36">
        <f>ROUND(G34*H34,6)</f>
      </c>
      <c r="L34" s="38">
        <v>0</v>
      </c>
      <c s="32">
        <f>ROUND(ROUND(L34,2)*ROUND(G34,3),2)</f>
      </c>
      <c s="36" t="s">
        <v>61</v>
      </c>
      <c>
        <f>(M34*21)/100</f>
      </c>
      <c t="s">
        <v>28</v>
      </c>
    </row>
    <row r="35" spans="1:5" ht="12.75">
      <c r="A35" s="35" t="s">
        <v>56</v>
      </c>
      <c r="E35" s="39" t="s">
        <v>4853</v>
      </c>
    </row>
    <row r="36" spans="1:5" ht="12.75">
      <c r="A36" s="35" t="s">
        <v>57</v>
      </c>
      <c r="E36" s="40" t="s">
        <v>5</v>
      </c>
    </row>
    <row r="37" spans="1:5" ht="12.75">
      <c r="A37" t="s">
        <v>58</v>
      </c>
      <c r="E37" s="39" t="s">
        <v>5</v>
      </c>
    </row>
    <row r="38" spans="1:16" ht="25.5">
      <c r="A38" t="s">
        <v>50</v>
      </c>
      <c s="34" t="s">
        <v>217</v>
      </c>
      <c s="34" t="s">
        <v>4854</v>
      </c>
      <c s="35" t="s">
        <v>5</v>
      </c>
      <c s="6" t="s">
        <v>4071</v>
      </c>
      <c s="36" t="s">
        <v>54</v>
      </c>
      <c s="37">
        <v>5</v>
      </c>
      <c s="36">
        <v>0</v>
      </c>
      <c s="36">
        <f>ROUND(G38*H38,6)</f>
      </c>
      <c r="L38" s="38">
        <v>0</v>
      </c>
      <c s="32">
        <f>ROUND(ROUND(L38,2)*ROUND(G38,3),2)</f>
      </c>
      <c s="36" t="s">
        <v>61</v>
      </c>
      <c>
        <f>(M38*21)/100</f>
      </c>
      <c t="s">
        <v>28</v>
      </c>
    </row>
    <row r="39" spans="1:5" ht="25.5">
      <c r="A39" s="35" t="s">
        <v>56</v>
      </c>
      <c r="E39" s="39" t="s">
        <v>4071</v>
      </c>
    </row>
    <row r="40" spans="1:5" ht="12.75">
      <c r="A40" s="35" t="s">
        <v>57</v>
      </c>
      <c r="E40" s="40" t="s">
        <v>5</v>
      </c>
    </row>
    <row r="41" spans="1:5" ht="12.75">
      <c r="A41" t="s">
        <v>58</v>
      </c>
      <c r="E41" s="39" t="s">
        <v>5</v>
      </c>
    </row>
    <row r="42" spans="1:16" ht="12.75">
      <c r="A42" t="s">
        <v>50</v>
      </c>
      <c s="34" t="s">
        <v>220</v>
      </c>
      <c s="34" t="s">
        <v>3980</v>
      </c>
      <c s="35" t="s">
        <v>5</v>
      </c>
      <c s="6" t="s">
        <v>3984</v>
      </c>
      <c s="36" t="s">
        <v>54</v>
      </c>
      <c s="37">
        <v>1</v>
      </c>
      <c s="36">
        <v>0</v>
      </c>
      <c s="36">
        <f>ROUND(G42*H42,6)</f>
      </c>
      <c r="L42" s="38">
        <v>0</v>
      </c>
      <c s="32">
        <f>ROUND(ROUND(L42,2)*ROUND(G42,3),2)</f>
      </c>
      <c s="36" t="s">
        <v>61</v>
      </c>
      <c>
        <f>(M42*21)/100</f>
      </c>
      <c t="s">
        <v>28</v>
      </c>
    </row>
    <row r="43" spans="1:5" ht="12.75">
      <c r="A43" s="35" t="s">
        <v>56</v>
      </c>
      <c r="E43" s="39" t="s">
        <v>3984</v>
      </c>
    </row>
    <row r="44" spans="1:5" ht="12.75">
      <c r="A44" s="35" t="s">
        <v>57</v>
      </c>
      <c r="E44" s="40" t="s">
        <v>5</v>
      </c>
    </row>
    <row r="45" spans="1:5" ht="12.75">
      <c r="A45" t="s">
        <v>58</v>
      </c>
      <c r="E45" s="39" t="s">
        <v>5</v>
      </c>
    </row>
    <row r="46" spans="1:16" ht="12.75">
      <c r="A46" t="s">
        <v>50</v>
      </c>
      <c s="34" t="s">
        <v>223</v>
      </c>
      <c s="34" t="s">
        <v>3982</v>
      </c>
      <c s="35" t="s">
        <v>5</v>
      </c>
      <c s="6" t="s">
        <v>4847</v>
      </c>
      <c s="36" t="s">
        <v>48</v>
      </c>
      <c s="37">
        <v>3</v>
      </c>
      <c s="36">
        <v>0</v>
      </c>
      <c s="36">
        <f>ROUND(G46*H46,6)</f>
      </c>
      <c r="L46" s="38">
        <v>0</v>
      </c>
      <c s="32">
        <f>ROUND(ROUND(L46,2)*ROUND(G46,3),2)</f>
      </c>
      <c s="36" t="s">
        <v>61</v>
      </c>
      <c>
        <f>(M46*21)/100</f>
      </c>
      <c t="s">
        <v>28</v>
      </c>
    </row>
    <row r="47" spans="1:5" ht="12.75">
      <c r="A47" s="35" t="s">
        <v>56</v>
      </c>
      <c r="E47" s="39" t="s">
        <v>4847</v>
      </c>
    </row>
    <row r="48" spans="1:5" ht="12.75">
      <c r="A48" s="35" t="s">
        <v>57</v>
      </c>
      <c r="E48" s="40" t="s">
        <v>5</v>
      </c>
    </row>
    <row r="49" spans="1:5" ht="12.75">
      <c r="A49" t="s">
        <v>58</v>
      </c>
      <c r="E49" s="39" t="s">
        <v>5</v>
      </c>
    </row>
    <row r="50" spans="1:16" ht="12.75">
      <c r="A50" t="s">
        <v>50</v>
      </c>
      <c s="34" t="s">
        <v>226</v>
      </c>
      <c s="34" t="s">
        <v>3983</v>
      </c>
      <c s="35" t="s">
        <v>5</v>
      </c>
      <c s="6" t="s">
        <v>4848</v>
      </c>
      <c s="36" t="s">
        <v>48</v>
      </c>
      <c s="37">
        <v>6</v>
      </c>
      <c s="36">
        <v>0</v>
      </c>
      <c s="36">
        <f>ROUND(G50*H50,6)</f>
      </c>
      <c r="L50" s="38">
        <v>0</v>
      </c>
      <c s="32">
        <f>ROUND(ROUND(L50,2)*ROUND(G50,3),2)</f>
      </c>
      <c s="36" t="s">
        <v>61</v>
      </c>
      <c>
        <f>(M50*21)/100</f>
      </c>
      <c t="s">
        <v>28</v>
      </c>
    </row>
    <row r="51" spans="1:5" ht="12.75">
      <c r="A51" s="35" t="s">
        <v>56</v>
      </c>
      <c r="E51" s="39" t="s">
        <v>4848</v>
      </c>
    </row>
    <row r="52" spans="1:5" ht="12.75">
      <c r="A52" s="35" t="s">
        <v>57</v>
      </c>
      <c r="E52" s="40" t="s">
        <v>5</v>
      </c>
    </row>
    <row r="53" spans="1:5" ht="12.75">
      <c r="A53" t="s">
        <v>58</v>
      </c>
      <c r="E53" s="39" t="s">
        <v>5</v>
      </c>
    </row>
    <row r="54" spans="1:16" ht="12.75">
      <c r="A54" t="s">
        <v>50</v>
      </c>
      <c s="34" t="s">
        <v>229</v>
      </c>
      <c s="34" t="s">
        <v>3985</v>
      </c>
      <c s="35" t="s">
        <v>5</v>
      </c>
      <c s="6" t="s">
        <v>4849</v>
      </c>
      <c s="36" t="s">
        <v>48</v>
      </c>
      <c s="37">
        <v>40</v>
      </c>
      <c s="36">
        <v>0</v>
      </c>
      <c s="36">
        <f>ROUND(G54*H54,6)</f>
      </c>
      <c r="L54" s="38">
        <v>0</v>
      </c>
      <c s="32">
        <f>ROUND(ROUND(L54,2)*ROUND(G54,3),2)</f>
      </c>
      <c s="36" t="s">
        <v>61</v>
      </c>
      <c>
        <f>(M54*21)/100</f>
      </c>
      <c t="s">
        <v>28</v>
      </c>
    </row>
    <row r="55" spans="1:5" ht="12.75">
      <c r="A55" s="35" t="s">
        <v>56</v>
      </c>
      <c r="E55" s="39" t="s">
        <v>4849</v>
      </c>
    </row>
    <row r="56" spans="1:5" ht="12.75">
      <c r="A56" s="35" t="s">
        <v>57</v>
      </c>
      <c r="E56" s="40" t="s">
        <v>5</v>
      </c>
    </row>
    <row r="57" spans="1:5" ht="12.75">
      <c r="A57" t="s">
        <v>58</v>
      </c>
      <c r="E57" s="39" t="s">
        <v>5</v>
      </c>
    </row>
    <row r="58" spans="1:16" ht="25.5">
      <c r="A58" t="s">
        <v>50</v>
      </c>
      <c s="34" t="s">
        <v>233</v>
      </c>
      <c s="34" t="s">
        <v>3987</v>
      </c>
      <c s="35" t="s">
        <v>5</v>
      </c>
      <c s="6" t="s">
        <v>4071</v>
      </c>
      <c s="36" t="s">
        <v>54</v>
      </c>
      <c s="37">
        <v>5</v>
      </c>
      <c s="36">
        <v>0</v>
      </c>
      <c s="36">
        <f>ROUND(G58*H58,6)</f>
      </c>
      <c r="L58" s="38">
        <v>0</v>
      </c>
      <c s="32">
        <f>ROUND(ROUND(L58,2)*ROUND(G58,3),2)</f>
      </c>
      <c s="36" t="s">
        <v>61</v>
      </c>
      <c>
        <f>(M58*21)/100</f>
      </c>
      <c t="s">
        <v>28</v>
      </c>
    </row>
    <row r="59" spans="1:5" ht="25.5">
      <c r="A59" s="35" t="s">
        <v>56</v>
      </c>
      <c r="E59" s="39" t="s">
        <v>4071</v>
      </c>
    </row>
    <row r="60" spans="1:5" ht="12.75">
      <c r="A60" s="35" t="s">
        <v>57</v>
      </c>
      <c r="E60" s="40" t="s">
        <v>5</v>
      </c>
    </row>
    <row r="61" spans="1:5" ht="12.75">
      <c r="A61" t="s">
        <v>58</v>
      </c>
      <c r="E61" s="39" t="s">
        <v>5</v>
      </c>
    </row>
    <row r="62" spans="1:13" ht="12.75">
      <c r="A62" t="s">
        <v>47</v>
      </c>
      <c r="C62" s="31" t="s">
        <v>4126</v>
      </c>
      <c r="E62" s="33" t="s">
        <v>4127</v>
      </c>
      <c r="J62" s="32">
        <f>0</f>
      </c>
      <c s="32">
        <f>0</f>
      </c>
      <c s="32">
        <f>0+L63+L67+L71+L75+L79</f>
      </c>
      <c s="32">
        <f>0+M63+M67+M71+M75+M79</f>
      </c>
    </row>
    <row r="63" spans="1:16" ht="12.75">
      <c r="A63" t="s">
        <v>50</v>
      </c>
      <c s="34" t="s">
        <v>237</v>
      </c>
      <c s="34" t="s">
        <v>4128</v>
      </c>
      <c s="35" t="s">
        <v>5</v>
      </c>
      <c s="6" t="s">
        <v>4129</v>
      </c>
      <c s="36" t="s">
        <v>71</v>
      </c>
      <c s="37">
        <v>20</v>
      </c>
      <c s="36">
        <v>0</v>
      </c>
      <c s="36">
        <f>ROUND(G63*H63,6)</f>
      </c>
      <c r="L63" s="38">
        <v>0</v>
      </c>
      <c s="32">
        <f>ROUND(ROUND(L63,2)*ROUND(G63,3),2)</f>
      </c>
      <c s="36" t="s">
        <v>61</v>
      </c>
      <c>
        <f>(M63*21)/100</f>
      </c>
      <c t="s">
        <v>28</v>
      </c>
    </row>
    <row r="64" spans="1:5" ht="12.75">
      <c r="A64" s="35" t="s">
        <v>56</v>
      </c>
      <c r="E64" s="39" t="s">
        <v>4129</v>
      </c>
    </row>
    <row r="65" spans="1:5" ht="12.75">
      <c r="A65" s="35" t="s">
        <v>57</v>
      </c>
      <c r="E65" s="40" t="s">
        <v>5</v>
      </c>
    </row>
    <row r="66" spans="1:5" ht="12.75">
      <c r="A66" t="s">
        <v>58</v>
      </c>
      <c r="E66" s="39" t="s">
        <v>5</v>
      </c>
    </row>
    <row r="67" spans="1:16" ht="12.75">
      <c r="A67" t="s">
        <v>50</v>
      </c>
      <c s="34" t="s">
        <v>240</v>
      </c>
      <c s="34" t="s">
        <v>4130</v>
      </c>
      <c s="35" t="s">
        <v>5</v>
      </c>
      <c s="6" t="s">
        <v>4855</v>
      </c>
      <c s="36" t="s">
        <v>71</v>
      </c>
      <c s="37">
        <v>5</v>
      </c>
      <c s="36">
        <v>0</v>
      </c>
      <c s="36">
        <f>ROUND(G67*H67,6)</f>
      </c>
      <c r="L67" s="38">
        <v>0</v>
      </c>
      <c s="32">
        <f>ROUND(ROUND(L67,2)*ROUND(G67,3),2)</f>
      </c>
      <c s="36" t="s">
        <v>61</v>
      </c>
      <c>
        <f>(M67*21)/100</f>
      </c>
      <c t="s">
        <v>28</v>
      </c>
    </row>
    <row r="68" spans="1:5" ht="12.75">
      <c r="A68" s="35" t="s">
        <v>56</v>
      </c>
      <c r="E68" s="39" t="s">
        <v>4855</v>
      </c>
    </row>
    <row r="69" spans="1:5" ht="12.75">
      <c r="A69" s="35" t="s">
        <v>57</v>
      </c>
      <c r="E69" s="40" t="s">
        <v>5</v>
      </c>
    </row>
    <row r="70" spans="1:5" ht="12.75">
      <c r="A70" t="s">
        <v>58</v>
      </c>
      <c r="E70" s="39" t="s">
        <v>5</v>
      </c>
    </row>
    <row r="71" spans="1:16" ht="12.75">
      <c r="A71" t="s">
        <v>50</v>
      </c>
      <c s="34" t="s">
        <v>244</v>
      </c>
      <c s="34" t="s">
        <v>4132</v>
      </c>
      <c s="35" t="s">
        <v>5</v>
      </c>
      <c s="6" t="s">
        <v>4141</v>
      </c>
      <c s="36" t="s">
        <v>71</v>
      </c>
      <c s="37">
        <v>5</v>
      </c>
      <c s="36">
        <v>0</v>
      </c>
      <c s="36">
        <f>ROUND(G71*H71,6)</f>
      </c>
      <c r="L71" s="38">
        <v>0</v>
      </c>
      <c s="32">
        <f>ROUND(ROUND(L71,2)*ROUND(G71,3),2)</f>
      </c>
      <c s="36" t="s">
        <v>61</v>
      </c>
      <c>
        <f>(M71*21)/100</f>
      </c>
      <c t="s">
        <v>28</v>
      </c>
    </row>
    <row r="72" spans="1:5" ht="12.75">
      <c r="A72" s="35" t="s">
        <v>56</v>
      </c>
      <c r="E72" s="39" t="s">
        <v>4141</v>
      </c>
    </row>
    <row r="73" spans="1:5" ht="12.75">
      <c r="A73" s="35" t="s">
        <v>57</v>
      </c>
      <c r="E73" s="40" t="s">
        <v>5</v>
      </c>
    </row>
    <row r="74" spans="1:5" ht="12.75">
      <c r="A74" t="s">
        <v>58</v>
      </c>
      <c r="E74" s="39" t="s">
        <v>5</v>
      </c>
    </row>
    <row r="75" spans="1:16" ht="12.75">
      <c r="A75" t="s">
        <v>50</v>
      </c>
      <c s="34" t="s">
        <v>247</v>
      </c>
      <c s="34" t="s">
        <v>4134</v>
      </c>
      <c s="35" t="s">
        <v>5</v>
      </c>
      <c s="6" t="s">
        <v>4155</v>
      </c>
      <c s="36" t="s">
        <v>437</v>
      </c>
      <c s="37">
        <v>1</v>
      </c>
      <c s="36">
        <v>0</v>
      </c>
      <c s="36">
        <f>ROUND(G75*H75,6)</f>
      </c>
      <c r="L75" s="38">
        <v>0</v>
      </c>
      <c s="32">
        <f>ROUND(ROUND(L75,2)*ROUND(G75,3),2)</f>
      </c>
      <c s="36" t="s">
        <v>61</v>
      </c>
      <c>
        <f>(M75*21)/100</f>
      </c>
      <c t="s">
        <v>28</v>
      </c>
    </row>
    <row r="76" spans="1:5" ht="12.75">
      <c r="A76" s="35" t="s">
        <v>56</v>
      </c>
      <c r="E76" s="39" t="s">
        <v>4155</v>
      </c>
    </row>
    <row r="77" spans="1:5" ht="12.75">
      <c r="A77" s="35" t="s">
        <v>57</v>
      </c>
      <c r="E77" s="40" t="s">
        <v>5</v>
      </c>
    </row>
    <row r="78" spans="1:5" ht="12.75">
      <c r="A78" t="s">
        <v>58</v>
      </c>
      <c r="E78" s="39" t="s">
        <v>5</v>
      </c>
    </row>
    <row r="79" spans="1:16" ht="12.75">
      <c r="A79" t="s">
        <v>50</v>
      </c>
      <c s="34" t="s">
        <v>250</v>
      </c>
      <c s="34" t="s">
        <v>4136</v>
      </c>
      <c s="35" t="s">
        <v>5</v>
      </c>
      <c s="6" t="s">
        <v>4145</v>
      </c>
      <c s="36" t="s">
        <v>437</v>
      </c>
      <c s="37">
        <v>1</v>
      </c>
      <c s="36">
        <v>0</v>
      </c>
      <c s="36">
        <f>ROUND(G79*H79,6)</f>
      </c>
      <c r="L79" s="38">
        <v>0</v>
      </c>
      <c s="32">
        <f>ROUND(ROUND(L79,2)*ROUND(G79,3),2)</f>
      </c>
      <c s="36" t="s">
        <v>61</v>
      </c>
      <c>
        <f>(M79*21)/100</f>
      </c>
      <c t="s">
        <v>28</v>
      </c>
    </row>
    <row r="80" spans="1:5" ht="12.75">
      <c r="A80" s="35" t="s">
        <v>56</v>
      </c>
      <c r="E80" s="39" t="s">
        <v>4145</v>
      </c>
    </row>
    <row r="81" spans="1:5" ht="12.75">
      <c r="A81" s="35" t="s">
        <v>57</v>
      </c>
      <c r="E81" s="40" t="s">
        <v>5</v>
      </c>
    </row>
    <row r="82" spans="1:5" ht="12.75">
      <c r="A82" t="s">
        <v>58</v>
      </c>
      <c r="E82" s="39" t="s">
        <v>5</v>
      </c>
    </row>
    <row r="83" spans="1:13" ht="12.75">
      <c r="A83" t="s">
        <v>47</v>
      </c>
      <c r="C83" s="31" t="s">
        <v>4146</v>
      </c>
      <c r="E83" s="33" t="s">
        <v>4147</v>
      </c>
      <c r="J83" s="32">
        <f>0</f>
      </c>
      <c s="32">
        <f>0</f>
      </c>
      <c s="32">
        <f>0+L84+L88+L92</f>
      </c>
      <c s="32">
        <f>0+M84+M88+M92</f>
      </c>
    </row>
    <row r="84" spans="1:16" ht="12.75">
      <c r="A84" t="s">
        <v>50</v>
      </c>
      <c s="34" t="s">
        <v>253</v>
      </c>
      <c s="34" t="s">
        <v>4150</v>
      </c>
      <c s="35" t="s">
        <v>5</v>
      </c>
      <c s="6" t="s">
        <v>4151</v>
      </c>
      <c s="36" t="s">
        <v>71</v>
      </c>
      <c s="37">
        <v>1</v>
      </c>
      <c s="36">
        <v>0</v>
      </c>
      <c s="36">
        <f>ROUND(G84*H84,6)</f>
      </c>
      <c r="L84" s="38">
        <v>0</v>
      </c>
      <c s="32">
        <f>ROUND(ROUND(L84,2)*ROUND(G84,3),2)</f>
      </c>
      <c s="36" t="s">
        <v>61</v>
      </c>
      <c>
        <f>(M84*21)/100</f>
      </c>
      <c t="s">
        <v>28</v>
      </c>
    </row>
    <row r="85" spans="1:5" ht="12.75">
      <c r="A85" s="35" t="s">
        <v>56</v>
      </c>
      <c r="E85" s="39" t="s">
        <v>4151</v>
      </c>
    </row>
    <row r="86" spans="1:5" ht="12.75">
      <c r="A86" s="35" t="s">
        <v>57</v>
      </c>
      <c r="E86" s="40" t="s">
        <v>5</v>
      </c>
    </row>
    <row r="87" spans="1:5" ht="12.75">
      <c r="A87" t="s">
        <v>58</v>
      </c>
      <c r="E87" s="39" t="s">
        <v>5</v>
      </c>
    </row>
    <row r="88" spans="1:16" ht="12.75">
      <c r="A88" t="s">
        <v>50</v>
      </c>
      <c s="34" t="s">
        <v>256</v>
      </c>
      <c s="34" t="s">
        <v>4152</v>
      </c>
      <c s="35" t="s">
        <v>5</v>
      </c>
      <c s="6" t="s">
        <v>4153</v>
      </c>
      <c s="36" t="s">
        <v>71</v>
      </c>
      <c s="37">
        <v>5</v>
      </c>
      <c s="36">
        <v>0</v>
      </c>
      <c s="36">
        <f>ROUND(G88*H88,6)</f>
      </c>
      <c r="L88" s="38">
        <v>0</v>
      </c>
      <c s="32">
        <f>ROUND(ROUND(L88,2)*ROUND(G88,3),2)</f>
      </c>
      <c s="36" t="s">
        <v>61</v>
      </c>
      <c>
        <f>(M88*21)/100</f>
      </c>
      <c t="s">
        <v>28</v>
      </c>
    </row>
    <row r="89" spans="1:5" ht="12.75">
      <c r="A89" s="35" t="s">
        <v>56</v>
      </c>
      <c r="E89" s="39" t="s">
        <v>4153</v>
      </c>
    </row>
    <row r="90" spans="1:5" ht="12.75">
      <c r="A90" s="35" t="s">
        <v>57</v>
      </c>
      <c r="E90" s="40" t="s">
        <v>5</v>
      </c>
    </row>
    <row r="91" spans="1:5" ht="12.75">
      <c r="A91" t="s">
        <v>58</v>
      </c>
      <c r="E91" s="39" t="s">
        <v>5</v>
      </c>
    </row>
    <row r="92" spans="1:16" ht="12.75">
      <c r="A92" t="s">
        <v>50</v>
      </c>
      <c s="34" t="s">
        <v>260</v>
      </c>
      <c s="34" t="s">
        <v>4154</v>
      </c>
      <c s="35" t="s">
        <v>5</v>
      </c>
      <c s="6" t="s">
        <v>4155</v>
      </c>
      <c s="36" t="s">
        <v>437</v>
      </c>
      <c s="37">
        <v>1</v>
      </c>
      <c s="36">
        <v>0</v>
      </c>
      <c s="36">
        <f>ROUND(G92*H92,6)</f>
      </c>
      <c r="L92" s="38">
        <v>0</v>
      </c>
      <c s="32">
        <f>ROUND(ROUND(L92,2)*ROUND(G92,3),2)</f>
      </c>
      <c s="36" t="s">
        <v>61</v>
      </c>
      <c>
        <f>(M92*21)/100</f>
      </c>
      <c t="s">
        <v>28</v>
      </c>
    </row>
    <row r="93" spans="1:5" ht="12.75">
      <c r="A93" s="35" t="s">
        <v>56</v>
      </c>
      <c r="E93" s="39" t="s">
        <v>4155</v>
      </c>
    </row>
    <row r="94" spans="1:5" ht="12.75">
      <c r="A94" s="35" t="s">
        <v>57</v>
      </c>
      <c r="E94" s="40" t="s">
        <v>5</v>
      </c>
    </row>
    <row r="95" spans="1:5" ht="12.75">
      <c r="A95" t="s">
        <v>58</v>
      </c>
      <c r="E95" s="39" t="s">
        <v>5</v>
      </c>
    </row>
    <row r="96" spans="1:13" ht="12.75">
      <c r="A96" t="s">
        <v>47</v>
      </c>
      <c r="C96" s="31" t="s">
        <v>4856</v>
      </c>
      <c r="E96" s="33" t="s">
        <v>4857</v>
      </c>
      <c r="J96" s="32">
        <f>0</f>
      </c>
      <c s="32">
        <f>0</f>
      </c>
      <c s="32">
        <f>0+L97+L101+L105+L109+L113+L117+L121+L125+L129+L133+L137+L141+L145+L149+L153+L157</f>
      </c>
      <c s="32">
        <f>0+M97+M101+M105+M109+M113+M117+M121+M125+M129+M133+M137+M141+M145+M149+M153+M157</f>
      </c>
    </row>
    <row r="97" spans="1:16" ht="12.75">
      <c r="A97" t="s">
        <v>50</v>
      </c>
      <c s="34" t="s">
        <v>51</v>
      </c>
      <c s="34" t="s">
        <v>4858</v>
      </c>
      <c s="35" t="s">
        <v>5</v>
      </c>
      <c s="6" t="s">
        <v>4859</v>
      </c>
      <c s="36" t="s">
        <v>54</v>
      </c>
      <c s="37">
        <v>1</v>
      </c>
      <c s="36">
        <v>0</v>
      </c>
      <c s="36">
        <f>ROUND(G97*H97,6)</f>
      </c>
      <c r="L97" s="38">
        <v>0</v>
      </c>
      <c s="32">
        <f>ROUND(ROUND(L97,2)*ROUND(G97,3),2)</f>
      </c>
      <c s="36" t="s">
        <v>61</v>
      </c>
      <c>
        <f>(M97*21)/100</f>
      </c>
      <c t="s">
        <v>28</v>
      </c>
    </row>
    <row r="98" spans="1:5" ht="12.75">
      <c r="A98" s="35" t="s">
        <v>56</v>
      </c>
      <c r="E98" s="39" t="s">
        <v>4859</v>
      </c>
    </row>
    <row r="99" spans="1:5" ht="12.75">
      <c r="A99" s="35" t="s">
        <v>57</v>
      </c>
      <c r="E99" s="40" t="s">
        <v>5</v>
      </c>
    </row>
    <row r="100" spans="1:5" ht="12.75">
      <c r="A100" t="s">
        <v>58</v>
      </c>
      <c r="E100" s="39" t="s">
        <v>5</v>
      </c>
    </row>
    <row r="101" spans="1:16" ht="12.75">
      <c r="A101" t="s">
        <v>50</v>
      </c>
      <c s="34" t="s">
        <v>28</v>
      </c>
      <c s="34" t="s">
        <v>4860</v>
      </c>
      <c s="35" t="s">
        <v>5</v>
      </c>
      <c s="6" t="s">
        <v>4161</v>
      </c>
      <c s="36" t="s">
        <v>54</v>
      </c>
      <c s="37">
        <v>1</v>
      </c>
      <c s="36">
        <v>0</v>
      </c>
      <c s="36">
        <f>ROUND(G101*H101,6)</f>
      </c>
      <c r="L101" s="38">
        <v>0</v>
      </c>
      <c s="32">
        <f>ROUND(ROUND(L101,2)*ROUND(G101,3),2)</f>
      </c>
      <c s="36" t="s">
        <v>61</v>
      </c>
      <c>
        <f>(M101*21)/100</f>
      </c>
      <c t="s">
        <v>28</v>
      </c>
    </row>
    <row r="102" spans="1:5" ht="12.75">
      <c r="A102" s="35" t="s">
        <v>56</v>
      </c>
      <c r="E102" s="39" t="s">
        <v>4161</v>
      </c>
    </row>
    <row r="103" spans="1:5" ht="12.75">
      <c r="A103" s="35" t="s">
        <v>57</v>
      </c>
      <c r="E103" s="40" t="s">
        <v>5</v>
      </c>
    </row>
    <row r="104" spans="1:5" ht="12.75">
      <c r="A104" t="s">
        <v>58</v>
      </c>
      <c r="E104" s="39" t="s">
        <v>5</v>
      </c>
    </row>
    <row r="105" spans="1:16" ht="12.75">
      <c r="A105" t="s">
        <v>50</v>
      </c>
      <c s="34" t="s">
        <v>26</v>
      </c>
      <c s="34" t="s">
        <v>4861</v>
      </c>
      <c s="35" t="s">
        <v>5</v>
      </c>
      <c s="6" t="s">
        <v>4163</v>
      </c>
      <c s="36" t="s">
        <v>54</v>
      </c>
      <c s="37">
        <v>1</v>
      </c>
      <c s="36">
        <v>0</v>
      </c>
      <c s="36">
        <f>ROUND(G105*H105,6)</f>
      </c>
      <c r="L105" s="38">
        <v>0</v>
      </c>
      <c s="32">
        <f>ROUND(ROUND(L105,2)*ROUND(G105,3),2)</f>
      </c>
      <c s="36" t="s">
        <v>61</v>
      </c>
      <c>
        <f>(M105*21)/100</f>
      </c>
      <c t="s">
        <v>28</v>
      </c>
    </row>
    <row r="106" spans="1:5" ht="12.75">
      <c r="A106" s="35" t="s">
        <v>56</v>
      </c>
      <c r="E106" s="39" t="s">
        <v>4163</v>
      </c>
    </row>
    <row r="107" spans="1:5" ht="12.75">
      <c r="A107" s="35" t="s">
        <v>57</v>
      </c>
      <c r="E107" s="40" t="s">
        <v>5</v>
      </c>
    </row>
    <row r="108" spans="1:5" ht="12.75">
      <c r="A108" t="s">
        <v>58</v>
      </c>
      <c r="E108" s="39" t="s">
        <v>5</v>
      </c>
    </row>
    <row r="109" spans="1:16" ht="25.5">
      <c r="A109" t="s">
        <v>50</v>
      </c>
      <c s="34" t="s">
        <v>64</v>
      </c>
      <c s="34" t="s">
        <v>4862</v>
      </c>
      <c s="35" t="s">
        <v>5</v>
      </c>
      <c s="6" t="s">
        <v>4165</v>
      </c>
      <c s="36" t="s">
        <v>54</v>
      </c>
      <c s="37">
        <v>2</v>
      </c>
      <c s="36">
        <v>0</v>
      </c>
      <c s="36">
        <f>ROUND(G109*H109,6)</f>
      </c>
      <c r="L109" s="38">
        <v>0</v>
      </c>
      <c s="32">
        <f>ROUND(ROUND(L109,2)*ROUND(G109,3),2)</f>
      </c>
      <c s="36" t="s">
        <v>61</v>
      </c>
      <c>
        <f>(M109*21)/100</f>
      </c>
      <c t="s">
        <v>28</v>
      </c>
    </row>
    <row r="110" spans="1:5" ht="25.5">
      <c r="A110" s="35" t="s">
        <v>56</v>
      </c>
      <c r="E110" s="39" t="s">
        <v>4165</v>
      </c>
    </row>
    <row r="111" spans="1:5" ht="12.75">
      <c r="A111" s="35" t="s">
        <v>57</v>
      </c>
      <c r="E111" s="40" t="s">
        <v>5</v>
      </c>
    </row>
    <row r="112" spans="1:5" ht="12.75">
      <c r="A112" t="s">
        <v>58</v>
      </c>
      <c r="E112" s="39" t="s">
        <v>5</v>
      </c>
    </row>
    <row r="113" spans="1:16" ht="12.75">
      <c r="A113" t="s">
        <v>50</v>
      </c>
      <c s="34" t="s">
        <v>68</v>
      </c>
      <c s="34" t="s">
        <v>4863</v>
      </c>
      <c s="35" t="s">
        <v>5</v>
      </c>
      <c s="6" t="s">
        <v>4167</v>
      </c>
      <c s="36" t="s">
        <v>54</v>
      </c>
      <c s="37">
        <v>1</v>
      </c>
      <c s="36">
        <v>0</v>
      </c>
      <c s="36">
        <f>ROUND(G113*H113,6)</f>
      </c>
      <c r="L113" s="38">
        <v>0</v>
      </c>
      <c s="32">
        <f>ROUND(ROUND(L113,2)*ROUND(G113,3),2)</f>
      </c>
      <c s="36" t="s">
        <v>61</v>
      </c>
      <c>
        <f>(M113*21)/100</f>
      </c>
      <c t="s">
        <v>28</v>
      </c>
    </row>
    <row r="114" spans="1:5" ht="12.75">
      <c r="A114" s="35" t="s">
        <v>56</v>
      </c>
      <c r="E114" s="39" t="s">
        <v>4167</v>
      </c>
    </row>
    <row r="115" spans="1:5" ht="12.75">
      <c r="A115" s="35" t="s">
        <v>57</v>
      </c>
      <c r="E115" s="40" t="s">
        <v>5</v>
      </c>
    </row>
    <row r="116" spans="1:5" ht="12.75">
      <c r="A116" t="s">
        <v>58</v>
      </c>
      <c r="E116" s="39" t="s">
        <v>5</v>
      </c>
    </row>
    <row r="117" spans="1:16" ht="12.75">
      <c r="A117" t="s">
        <v>50</v>
      </c>
      <c s="34" t="s">
        <v>27</v>
      </c>
      <c s="34" t="s">
        <v>4864</v>
      </c>
      <c s="35" t="s">
        <v>5</v>
      </c>
      <c s="6" t="s">
        <v>4176</v>
      </c>
      <c s="36" t="s">
        <v>54</v>
      </c>
      <c s="37">
        <v>5</v>
      </c>
      <c s="36">
        <v>0</v>
      </c>
      <c s="36">
        <f>ROUND(G117*H117,6)</f>
      </c>
      <c r="L117" s="38">
        <v>0</v>
      </c>
      <c s="32">
        <f>ROUND(ROUND(L117,2)*ROUND(G117,3),2)</f>
      </c>
      <c s="36" t="s">
        <v>61</v>
      </c>
      <c>
        <f>(M117*21)/100</f>
      </c>
      <c t="s">
        <v>28</v>
      </c>
    </row>
    <row r="118" spans="1:5" ht="12.75">
      <c r="A118" s="35" t="s">
        <v>56</v>
      </c>
      <c r="E118" s="39" t="s">
        <v>4176</v>
      </c>
    </row>
    <row r="119" spans="1:5" ht="12.75">
      <c r="A119" s="35" t="s">
        <v>57</v>
      </c>
      <c r="E119" s="40" t="s">
        <v>5</v>
      </c>
    </row>
    <row r="120" spans="1:5" ht="12.75">
      <c r="A120" t="s">
        <v>58</v>
      </c>
      <c r="E120" s="39" t="s">
        <v>5</v>
      </c>
    </row>
    <row r="121" spans="1:16" ht="25.5">
      <c r="A121" t="s">
        <v>50</v>
      </c>
      <c s="34" t="s">
        <v>74</v>
      </c>
      <c s="34" t="s">
        <v>4865</v>
      </c>
      <c s="35" t="s">
        <v>5</v>
      </c>
      <c s="6" t="s">
        <v>4866</v>
      </c>
      <c s="36" t="s">
        <v>54</v>
      </c>
      <c s="37">
        <v>4</v>
      </c>
      <c s="36">
        <v>0</v>
      </c>
      <c s="36">
        <f>ROUND(G121*H121,6)</f>
      </c>
      <c r="L121" s="38">
        <v>0</v>
      </c>
      <c s="32">
        <f>ROUND(ROUND(L121,2)*ROUND(G121,3),2)</f>
      </c>
      <c s="36" t="s">
        <v>61</v>
      </c>
      <c>
        <f>(M121*21)/100</f>
      </c>
      <c t="s">
        <v>28</v>
      </c>
    </row>
    <row r="122" spans="1:5" ht="25.5">
      <c r="A122" s="35" t="s">
        <v>56</v>
      </c>
      <c r="E122" s="39" t="s">
        <v>4866</v>
      </c>
    </row>
    <row r="123" spans="1:5" ht="12.75">
      <c r="A123" s="35" t="s">
        <v>57</v>
      </c>
      <c r="E123" s="40" t="s">
        <v>5</v>
      </c>
    </row>
    <row r="124" spans="1:5" ht="12.75">
      <c r="A124" t="s">
        <v>58</v>
      </c>
      <c r="E124" s="39" t="s">
        <v>5</v>
      </c>
    </row>
    <row r="125" spans="1:16" ht="12.75">
      <c r="A125" t="s">
        <v>50</v>
      </c>
      <c s="34" t="s">
        <v>77</v>
      </c>
      <c s="34" t="s">
        <v>4867</v>
      </c>
      <c s="35" t="s">
        <v>5</v>
      </c>
      <c s="6" t="s">
        <v>4859</v>
      </c>
      <c s="36" t="s">
        <v>54</v>
      </c>
      <c s="37">
        <v>1</v>
      </c>
      <c s="36">
        <v>0</v>
      </c>
      <c s="36">
        <f>ROUND(G125*H125,6)</f>
      </c>
      <c r="L125" s="38">
        <v>0</v>
      </c>
      <c s="32">
        <f>ROUND(ROUND(L125,2)*ROUND(G125,3),2)</f>
      </c>
      <c s="36" t="s">
        <v>61</v>
      </c>
      <c>
        <f>(M125*21)/100</f>
      </c>
      <c t="s">
        <v>28</v>
      </c>
    </row>
    <row r="126" spans="1:5" ht="12.75">
      <c r="A126" s="35" t="s">
        <v>56</v>
      </c>
      <c r="E126" s="39" t="s">
        <v>4859</v>
      </c>
    </row>
    <row r="127" spans="1:5" ht="12.75">
      <c r="A127" s="35" t="s">
        <v>57</v>
      </c>
      <c r="E127" s="40" t="s">
        <v>5</v>
      </c>
    </row>
    <row r="128" spans="1:5" ht="12.75">
      <c r="A128" t="s">
        <v>58</v>
      </c>
      <c r="E128" s="39" t="s">
        <v>5</v>
      </c>
    </row>
    <row r="129" spans="1:16" ht="12.75">
      <c r="A129" t="s">
        <v>50</v>
      </c>
      <c s="34" t="s">
        <v>80</v>
      </c>
      <c s="34" t="s">
        <v>4868</v>
      </c>
      <c s="35" t="s">
        <v>5</v>
      </c>
      <c s="6" t="s">
        <v>4161</v>
      </c>
      <c s="36" t="s">
        <v>54</v>
      </c>
      <c s="37">
        <v>1</v>
      </c>
      <c s="36">
        <v>0</v>
      </c>
      <c s="36">
        <f>ROUND(G129*H129,6)</f>
      </c>
      <c r="L129" s="38">
        <v>0</v>
      </c>
      <c s="32">
        <f>ROUND(ROUND(L129,2)*ROUND(G129,3),2)</f>
      </c>
      <c s="36" t="s">
        <v>61</v>
      </c>
      <c>
        <f>(M129*21)/100</f>
      </c>
      <c t="s">
        <v>28</v>
      </c>
    </row>
    <row r="130" spans="1:5" ht="12.75">
      <c r="A130" s="35" t="s">
        <v>56</v>
      </c>
      <c r="E130" s="39" t="s">
        <v>4161</v>
      </c>
    </row>
    <row r="131" spans="1:5" ht="12.75">
      <c r="A131" s="35" t="s">
        <v>57</v>
      </c>
      <c r="E131" s="40" t="s">
        <v>5</v>
      </c>
    </row>
    <row r="132" spans="1:5" ht="12.75">
      <c r="A132" t="s">
        <v>58</v>
      </c>
      <c r="E132" s="39" t="s">
        <v>5</v>
      </c>
    </row>
    <row r="133" spans="1:16" ht="12.75">
      <c r="A133" t="s">
        <v>50</v>
      </c>
      <c s="34" t="s">
        <v>84</v>
      </c>
      <c s="34" t="s">
        <v>4869</v>
      </c>
      <c s="35" t="s">
        <v>5</v>
      </c>
      <c s="6" t="s">
        <v>4163</v>
      </c>
      <c s="36" t="s">
        <v>54</v>
      </c>
      <c s="37">
        <v>1</v>
      </c>
      <c s="36">
        <v>0</v>
      </c>
      <c s="36">
        <f>ROUND(G133*H133,6)</f>
      </c>
      <c r="L133" s="38">
        <v>0</v>
      </c>
      <c s="32">
        <f>ROUND(ROUND(L133,2)*ROUND(G133,3),2)</f>
      </c>
      <c s="36" t="s">
        <v>61</v>
      </c>
      <c>
        <f>(M133*21)/100</f>
      </c>
      <c t="s">
        <v>28</v>
      </c>
    </row>
    <row r="134" spans="1:5" ht="12.75">
      <c r="A134" s="35" t="s">
        <v>56</v>
      </c>
      <c r="E134" s="39" t="s">
        <v>4163</v>
      </c>
    </row>
    <row r="135" spans="1:5" ht="12.75">
      <c r="A135" s="35" t="s">
        <v>57</v>
      </c>
      <c r="E135" s="40" t="s">
        <v>5</v>
      </c>
    </row>
    <row r="136" spans="1:5" ht="12.75">
      <c r="A136" t="s">
        <v>58</v>
      </c>
      <c r="E136" s="39" t="s">
        <v>5</v>
      </c>
    </row>
    <row r="137" spans="1:16" ht="25.5">
      <c r="A137" t="s">
        <v>50</v>
      </c>
      <c s="34" t="s">
        <v>87</v>
      </c>
      <c s="34" t="s">
        <v>4870</v>
      </c>
      <c s="35" t="s">
        <v>5</v>
      </c>
      <c s="6" t="s">
        <v>4165</v>
      </c>
      <c s="36" t="s">
        <v>54</v>
      </c>
      <c s="37">
        <v>2</v>
      </c>
      <c s="36">
        <v>0</v>
      </c>
      <c s="36">
        <f>ROUND(G137*H137,6)</f>
      </c>
      <c r="L137" s="38">
        <v>0</v>
      </c>
      <c s="32">
        <f>ROUND(ROUND(L137,2)*ROUND(G137,3),2)</f>
      </c>
      <c s="36" t="s">
        <v>61</v>
      </c>
      <c>
        <f>(M137*21)/100</f>
      </c>
      <c t="s">
        <v>28</v>
      </c>
    </row>
    <row r="138" spans="1:5" ht="25.5">
      <c r="A138" s="35" t="s">
        <v>56</v>
      </c>
      <c r="E138" s="39" t="s">
        <v>4165</v>
      </c>
    </row>
    <row r="139" spans="1:5" ht="12.75">
      <c r="A139" s="35" t="s">
        <v>57</v>
      </c>
      <c r="E139" s="40" t="s">
        <v>5</v>
      </c>
    </row>
    <row r="140" spans="1:5" ht="12.75">
      <c r="A140" t="s">
        <v>58</v>
      </c>
      <c r="E140" s="39" t="s">
        <v>5</v>
      </c>
    </row>
    <row r="141" spans="1:16" ht="12.75">
      <c r="A141" t="s">
        <v>50</v>
      </c>
      <c s="34" t="s">
        <v>90</v>
      </c>
      <c s="34" t="s">
        <v>4871</v>
      </c>
      <c s="35" t="s">
        <v>5</v>
      </c>
      <c s="6" t="s">
        <v>4167</v>
      </c>
      <c s="36" t="s">
        <v>54</v>
      </c>
      <c s="37">
        <v>1</v>
      </c>
      <c s="36">
        <v>0</v>
      </c>
      <c s="36">
        <f>ROUND(G141*H141,6)</f>
      </c>
      <c r="L141" s="38">
        <v>0</v>
      </c>
      <c s="32">
        <f>ROUND(ROUND(L141,2)*ROUND(G141,3),2)</f>
      </c>
      <c s="36" t="s">
        <v>61</v>
      </c>
      <c>
        <f>(M141*21)/100</f>
      </c>
      <c t="s">
        <v>28</v>
      </c>
    </row>
    <row r="142" spans="1:5" ht="12.75">
      <c r="A142" s="35" t="s">
        <v>56</v>
      </c>
      <c r="E142" s="39" t="s">
        <v>4167</v>
      </c>
    </row>
    <row r="143" spans="1:5" ht="12.75">
      <c r="A143" s="35" t="s">
        <v>57</v>
      </c>
      <c r="E143" s="40" t="s">
        <v>5</v>
      </c>
    </row>
    <row r="144" spans="1:5" ht="12.75">
      <c r="A144" t="s">
        <v>58</v>
      </c>
      <c r="E144" s="39" t="s">
        <v>5</v>
      </c>
    </row>
    <row r="145" spans="1:16" ht="12.75">
      <c r="A145" t="s">
        <v>50</v>
      </c>
      <c s="34" t="s">
        <v>93</v>
      </c>
      <c s="34" t="s">
        <v>4872</v>
      </c>
      <c s="35" t="s">
        <v>5</v>
      </c>
      <c s="6" t="s">
        <v>4176</v>
      </c>
      <c s="36" t="s">
        <v>54</v>
      </c>
      <c s="37">
        <v>5</v>
      </c>
      <c s="36">
        <v>0</v>
      </c>
      <c s="36">
        <f>ROUND(G145*H145,6)</f>
      </c>
      <c r="L145" s="38">
        <v>0</v>
      </c>
      <c s="32">
        <f>ROUND(ROUND(L145,2)*ROUND(G145,3),2)</f>
      </c>
      <c s="36" t="s">
        <v>61</v>
      </c>
      <c>
        <f>(M145*21)/100</f>
      </c>
      <c t="s">
        <v>28</v>
      </c>
    </row>
    <row r="146" spans="1:5" ht="12.75">
      <c r="A146" s="35" t="s">
        <v>56</v>
      </c>
      <c r="E146" s="39" t="s">
        <v>4176</v>
      </c>
    </row>
    <row r="147" spans="1:5" ht="12.75">
      <c r="A147" s="35" t="s">
        <v>57</v>
      </c>
      <c r="E147" s="40" t="s">
        <v>5</v>
      </c>
    </row>
    <row r="148" spans="1:5" ht="12.75">
      <c r="A148" t="s">
        <v>58</v>
      </c>
      <c r="E148" s="39" t="s">
        <v>5</v>
      </c>
    </row>
    <row r="149" spans="1:16" ht="25.5">
      <c r="A149" t="s">
        <v>50</v>
      </c>
      <c s="34" t="s">
        <v>96</v>
      </c>
      <c s="34" t="s">
        <v>4873</v>
      </c>
      <c s="35" t="s">
        <v>5</v>
      </c>
      <c s="6" t="s">
        <v>4866</v>
      </c>
      <c s="36" t="s">
        <v>54</v>
      </c>
      <c s="37">
        <v>4</v>
      </c>
      <c s="36">
        <v>0</v>
      </c>
      <c s="36">
        <f>ROUND(G149*H149,6)</f>
      </c>
      <c r="L149" s="38">
        <v>0</v>
      </c>
      <c s="32">
        <f>ROUND(ROUND(L149,2)*ROUND(G149,3),2)</f>
      </c>
      <c s="36" t="s">
        <v>61</v>
      </c>
      <c>
        <f>(M149*21)/100</f>
      </c>
      <c t="s">
        <v>28</v>
      </c>
    </row>
    <row r="150" spans="1:5" ht="25.5">
      <c r="A150" s="35" t="s">
        <v>56</v>
      </c>
      <c r="E150" s="39" t="s">
        <v>4866</v>
      </c>
    </row>
    <row r="151" spans="1:5" ht="12.75">
      <c r="A151" s="35" t="s">
        <v>57</v>
      </c>
      <c r="E151" s="40" t="s">
        <v>5</v>
      </c>
    </row>
    <row r="152" spans="1:5" ht="12.75">
      <c r="A152" t="s">
        <v>58</v>
      </c>
      <c r="E152" s="39" t="s">
        <v>5</v>
      </c>
    </row>
    <row r="153" spans="1:16" ht="12.75">
      <c r="A153" t="s">
        <v>50</v>
      </c>
      <c s="34" t="s">
        <v>99</v>
      </c>
      <c s="34" t="s">
        <v>4874</v>
      </c>
      <c s="35" t="s">
        <v>5</v>
      </c>
      <c s="6" t="s">
        <v>4180</v>
      </c>
      <c s="36" t="s">
        <v>54</v>
      </c>
      <c s="37">
        <v>5</v>
      </c>
      <c s="36">
        <v>0</v>
      </c>
      <c s="36">
        <f>ROUND(G153*H153,6)</f>
      </c>
      <c r="L153" s="38">
        <v>0</v>
      </c>
      <c s="32">
        <f>ROUND(ROUND(L153,2)*ROUND(G153,3),2)</f>
      </c>
      <c s="36" t="s">
        <v>61</v>
      </c>
      <c>
        <f>(M153*21)/100</f>
      </c>
      <c t="s">
        <v>28</v>
      </c>
    </row>
    <row r="154" spans="1:5" ht="12.75">
      <c r="A154" s="35" t="s">
        <v>56</v>
      </c>
      <c r="E154" s="39" t="s">
        <v>4180</v>
      </c>
    </row>
    <row r="155" spans="1:5" ht="12.75">
      <c r="A155" s="35" t="s">
        <v>57</v>
      </c>
      <c r="E155" s="40" t="s">
        <v>5</v>
      </c>
    </row>
    <row r="156" spans="1:5" ht="12.75">
      <c r="A156" t="s">
        <v>58</v>
      </c>
      <c r="E156" s="39" t="s">
        <v>5</v>
      </c>
    </row>
    <row r="157" spans="1:16" ht="12.75">
      <c r="A157" t="s">
        <v>50</v>
      </c>
      <c s="34" t="s">
        <v>102</v>
      </c>
      <c s="34" t="s">
        <v>4875</v>
      </c>
      <c s="35" t="s">
        <v>5</v>
      </c>
      <c s="6" t="s">
        <v>4263</v>
      </c>
      <c s="36" t="s">
        <v>54</v>
      </c>
      <c s="37">
        <v>3</v>
      </c>
      <c s="36">
        <v>0</v>
      </c>
      <c s="36">
        <f>ROUND(G157*H157,6)</f>
      </c>
      <c r="L157" s="38">
        <v>0</v>
      </c>
      <c s="32">
        <f>ROUND(ROUND(L157,2)*ROUND(G157,3),2)</f>
      </c>
      <c s="36" t="s">
        <v>61</v>
      </c>
      <c>
        <f>(M157*21)/100</f>
      </c>
      <c t="s">
        <v>28</v>
      </c>
    </row>
    <row r="158" spans="1:5" ht="12.75">
      <c r="A158" s="35" t="s">
        <v>56</v>
      </c>
      <c r="E158" s="39" t="s">
        <v>4263</v>
      </c>
    </row>
    <row r="159" spans="1:5" ht="12.75">
      <c r="A159" s="35" t="s">
        <v>57</v>
      </c>
      <c r="E159" s="40" t="s">
        <v>5</v>
      </c>
    </row>
    <row r="160" spans="1:5" ht="12.75">
      <c r="A160" t="s">
        <v>58</v>
      </c>
      <c r="E160" s="39" t="s">
        <v>5</v>
      </c>
    </row>
    <row r="161" spans="1:13" ht="12.75">
      <c r="A161" t="s">
        <v>47</v>
      </c>
      <c r="C161" s="31" t="s">
        <v>3087</v>
      </c>
      <c r="E161" s="33" t="s">
        <v>3088</v>
      </c>
      <c r="J161" s="32">
        <f>0</f>
      </c>
      <c s="32">
        <f>0</f>
      </c>
      <c s="32">
        <f>0+L162+L166</f>
      </c>
      <c s="32">
        <f>0+M162+M166</f>
      </c>
    </row>
    <row r="162" spans="1:16" ht="12.75">
      <c r="A162" t="s">
        <v>50</v>
      </c>
      <c s="34" t="s">
        <v>385</v>
      </c>
      <c s="34" t="s">
        <v>4352</v>
      </c>
      <c s="35" t="s">
        <v>5</v>
      </c>
      <c s="6" t="s">
        <v>4353</v>
      </c>
      <c s="36" t="s">
        <v>71</v>
      </c>
      <c s="37">
        <v>10</v>
      </c>
      <c s="36">
        <v>0</v>
      </c>
      <c s="36">
        <f>ROUND(G162*H162,6)</f>
      </c>
      <c r="L162" s="38">
        <v>0</v>
      </c>
      <c s="32">
        <f>ROUND(ROUND(L162,2)*ROUND(G162,3),2)</f>
      </c>
      <c s="36" t="s">
        <v>61</v>
      </c>
      <c>
        <f>(M162*21)/100</f>
      </c>
      <c t="s">
        <v>28</v>
      </c>
    </row>
    <row r="163" spans="1:5" ht="12.75">
      <c r="A163" s="35" t="s">
        <v>56</v>
      </c>
      <c r="E163" s="39" t="s">
        <v>4353</v>
      </c>
    </row>
    <row r="164" spans="1:5" ht="12.75">
      <c r="A164" s="35" t="s">
        <v>57</v>
      </c>
      <c r="E164" s="40" t="s">
        <v>5</v>
      </c>
    </row>
    <row r="165" spans="1:5" ht="12.75">
      <c r="A165" t="s">
        <v>58</v>
      </c>
      <c r="E165" s="39" t="s">
        <v>5</v>
      </c>
    </row>
    <row r="166" spans="1:16" ht="12.75">
      <c r="A166" t="s">
        <v>50</v>
      </c>
      <c s="34" t="s">
        <v>388</v>
      </c>
      <c s="34" t="s">
        <v>4691</v>
      </c>
      <c s="35" t="s">
        <v>5</v>
      </c>
      <c s="6" t="s">
        <v>4355</v>
      </c>
      <c s="36" t="s">
        <v>71</v>
      </c>
      <c s="37">
        <v>5</v>
      </c>
      <c s="36">
        <v>0</v>
      </c>
      <c s="36">
        <f>ROUND(G166*H166,6)</f>
      </c>
      <c r="L166" s="38">
        <v>0</v>
      </c>
      <c s="32">
        <f>ROUND(ROUND(L166,2)*ROUND(G166,3),2)</f>
      </c>
      <c s="36" t="s">
        <v>61</v>
      </c>
      <c>
        <f>(M166*21)/100</f>
      </c>
      <c t="s">
        <v>28</v>
      </c>
    </row>
    <row r="167" spans="1:5" ht="12.75">
      <c r="A167" s="35" t="s">
        <v>56</v>
      </c>
      <c r="E167" s="39" t="s">
        <v>4355</v>
      </c>
    </row>
    <row r="168" spans="1:5" ht="12.75">
      <c r="A168" s="35" t="s">
        <v>57</v>
      </c>
      <c r="E168" s="40" t="s">
        <v>5</v>
      </c>
    </row>
    <row r="169" spans="1:5" ht="12.75">
      <c r="A169" t="s">
        <v>58</v>
      </c>
      <c r="E1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4697</v>
      </c>
      <c s="41">
        <f>Rekapitulace!C28</f>
      </c>
      <c s="20" t="s">
        <v>0</v>
      </c>
      <c t="s">
        <v>23</v>
      </c>
      <c t="s">
        <v>28</v>
      </c>
    </row>
    <row r="4" spans="1:16" ht="32" customHeight="1">
      <c r="A4" s="24" t="s">
        <v>20</v>
      </c>
      <c s="25" t="s">
        <v>29</v>
      </c>
      <c s="27" t="s">
        <v>4697</v>
      </c>
      <c r="E4" s="26" t="s">
        <v>4698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4878</v>
      </c>
      <c r="E8" s="30" t="s">
        <v>4877</v>
      </c>
      <c r="J8" s="29">
        <f>0+J9</f>
      </c>
      <c s="29">
        <f>0+K9</f>
      </c>
      <c s="29">
        <f>0+L9</f>
      </c>
      <c s="29">
        <f>0+M9</f>
      </c>
    </row>
    <row r="9" spans="1:13" ht="12.75">
      <c r="A9" t="s">
        <v>47</v>
      </c>
      <c r="C9" s="31" t="s">
        <v>3364</v>
      </c>
      <c r="E9" s="33" t="s">
        <v>3365</v>
      </c>
      <c r="J9" s="32">
        <f>0</f>
      </c>
      <c s="32">
        <f>0</f>
      </c>
      <c s="32">
        <f>0+L10+L14+L18+L22+L26</f>
      </c>
      <c s="32">
        <f>0+M10+M14+M18+M22+M26</f>
      </c>
    </row>
    <row r="10" spans="1:16" ht="12.75">
      <c r="A10" t="s">
        <v>50</v>
      </c>
      <c s="34" t="s">
        <v>51</v>
      </c>
      <c s="34" t="s">
        <v>3472</v>
      </c>
      <c s="35" t="s">
        <v>5</v>
      </c>
      <c s="6" t="s">
        <v>3473</v>
      </c>
      <c s="36" t="s">
        <v>437</v>
      </c>
      <c s="37">
        <v>2</v>
      </c>
      <c s="36">
        <v>0</v>
      </c>
      <c s="36">
        <f>ROUND(G10*H10,6)</f>
      </c>
      <c r="L10" s="38">
        <v>0</v>
      </c>
      <c s="32">
        <f>ROUND(ROUND(L10,2)*ROUND(G10,3),2)</f>
      </c>
      <c s="36" t="s">
        <v>447</v>
      </c>
      <c>
        <f>(M10*21)/100</f>
      </c>
      <c t="s">
        <v>28</v>
      </c>
    </row>
    <row r="11" spans="1:5" ht="12.75">
      <c r="A11" s="35" t="s">
        <v>56</v>
      </c>
      <c r="E11" s="39" t="s">
        <v>3473</v>
      </c>
    </row>
    <row r="12" spans="1:5" ht="12.75">
      <c r="A12" s="35" t="s">
        <v>57</v>
      </c>
      <c r="E12" s="40" t="s">
        <v>4879</v>
      </c>
    </row>
    <row r="13" spans="1:5" ht="12.75">
      <c r="A13" t="s">
        <v>58</v>
      </c>
      <c r="E13" s="39" t="s">
        <v>5</v>
      </c>
    </row>
    <row r="14" spans="1:16" ht="12.75">
      <c r="A14" t="s">
        <v>50</v>
      </c>
      <c s="34" t="s">
        <v>28</v>
      </c>
      <c s="34" t="s">
        <v>3474</v>
      </c>
      <c s="35" t="s">
        <v>5</v>
      </c>
      <c s="6" t="s">
        <v>3475</v>
      </c>
      <c s="36" t="s">
        <v>437</v>
      </c>
      <c s="37">
        <v>2</v>
      </c>
      <c s="36">
        <v>0</v>
      </c>
      <c s="36">
        <f>ROUND(G14*H14,6)</f>
      </c>
      <c r="L14" s="38">
        <v>0</v>
      </c>
      <c s="32">
        <f>ROUND(ROUND(L14,2)*ROUND(G14,3),2)</f>
      </c>
      <c s="36" t="s">
        <v>447</v>
      </c>
      <c>
        <f>(M14*21)/100</f>
      </c>
      <c t="s">
        <v>28</v>
      </c>
    </row>
    <row r="15" spans="1:5" ht="12.75">
      <c r="A15" s="35" t="s">
        <v>56</v>
      </c>
      <c r="E15" s="39" t="s">
        <v>3475</v>
      </c>
    </row>
    <row r="16" spans="1:5" ht="12.75">
      <c r="A16" s="35" t="s">
        <v>57</v>
      </c>
      <c r="E16" s="40" t="s">
        <v>4879</v>
      </c>
    </row>
    <row r="17" spans="1:5" ht="12.75">
      <c r="A17" t="s">
        <v>58</v>
      </c>
      <c r="E17" s="39" t="s">
        <v>5</v>
      </c>
    </row>
    <row r="18" spans="1:16" ht="12.75">
      <c r="A18" t="s">
        <v>50</v>
      </c>
      <c s="34" t="s">
        <v>26</v>
      </c>
      <c s="34" t="s">
        <v>3476</v>
      </c>
      <c s="35" t="s">
        <v>5</v>
      </c>
      <c s="6" t="s">
        <v>3477</v>
      </c>
      <c s="36" t="s">
        <v>437</v>
      </c>
      <c s="37">
        <v>5</v>
      </c>
      <c s="36">
        <v>0</v>
      </c>
      <c s="36">
        <f>ROUND(G18*H18,6)</f>
      </c>
      <c r="L18" s="38">
        <v>0</v>
      </c>
      <c s="32">
        <f>ROUND(ROUND(L18,2)*ROUND(G18,3),2)</f>
      </c>
      <c s="36" t="s">
        <v>447</v>
      </c>
      <c>
        <f>(M18*21)/100</f>
      </c>
      <c t="s">
        <v>28</v>
      </c>
    </row>
    <row r="19" spans="1:5" ht="12.75">
      <c r="A19" s="35" t="s">
        <v>56</v>
      </c>
      <c r="E19" s="39" t="s">
        <v>3477</v>
      </c>
    </row>
    <row r="20" spans="1:5" ht="12.75">
      <c r="A20" s="35" t="s">
        <v>57</v>
      </c>
      <c r="E20" s="40" t="s">
        <v>4880</v>
      </c>
    </row>
    <row r="21" spans="1:5" ht="12.75">
      <c r="A21" t="s">
        <v>58</v>
      </c>
      <c r="E21" s="39" t="s">
        <v>5</v>
      </c>
    </row>
    <row r="22" spans="1:16" ht="12.75">
      <c r="A22" t="s">
        <v>50</v>
      </c>
      <c s="34" t="s">
        <v>64</v>
      </c>
      <c s="34" t="s">
        <v>3480</v>
      </c>
      <c s="35" t="s">
        <v>5</v>
      </c>
      <c s="6" t="s">
        <v>3481</v>
      </c>
      <c s="36" t="s">
        <v>437</v>
      </c>
      <c s="37">
        <v>2</v>
      </c>
      <c s="36">
        <v>0</v>
      </c>
      <c s="36">
        <f>ROUND(G22*H22,6)</f>
      </c>
      <c r="L22" s="38">
        <v>0</v>
      </c>
      <c s="32">
        <f>ROUND(ROUND(L22,2)*ROUND(G22,3),2)</f>
      </c>
      <c s="36" t="s">
        <v>447</v>
      </c>
      <c>
        <f>(M22*21)/100</f>
      </c>
      <c t="s">
        <v>28</v>
      </c>
    </row>
    <row r="23" spans="1:5" ht="12.75">
      <c r="A23" s="35" t="s">
        <v>56</v>
      </c>
      <c r="E23" s="39" t="s">
        <v>3481</v>
      </c>
    </row>
    <row r="24" spans="1:5" ht="12.75">
      <c r="A24" s="35" t="s">
        <v>57</v>
      </c>
      <c r="E24" s="40" t="s">
        <v>4879</v>
      </c>
    </row>
    <row r="25" spans="1:5" ht="12.75">
      <c r="A25" t="s">
        <v>58</v>
      </c>
      <c r="E25" s="39" t="s">
        <v>5</v>
      </c>
    </row>
    <row r="26" spans="1:16" ht="25.5">
      <c r="A26" t="s">
        <v>50</v>
      </c>
      <c s="34" t="s">
        <v>68</v>
      </c>
      <c s="34" t="s">
        <v>3489</v>
      </c>
      <c s="35" t="s">
        <v>5</v>
      </c>
      <c s="6" t="s">
        <v>3490</v>
      </c>
      <c s="36" t="s">
        <v>1095</v>
      </c>
      <c s="37">
        <v>22.622</v>
      </c>
      <c s="36">
        <v>0</v>
      </c>
      <c s="36">
        <f>ROUND(G26*H26,6)</f>
      </c>
      <c r="L26" s="38">
        <v>0</v>
      </c>
      <c s="32">
        <f>ROUND(ROUND(L26,2)*ROUND(G26,3),2)</f>
      </c>
      <c s="36" t="s">
        <v>447</v>
      </c>
      <c>
        <f>(M26*21)/100</f>
      </c>
      <c t="s">
        <v>28</v>
      </c>
    </row>
    <row r="27" spans="1:5" ht="25.5">
      <c r="A27" s="35" t="s">
        <v>56</v>
      </c>
      <c r="E27" s="39" t="s">
        <v>3490</v>
      </c>
    </row>
    <row r="28" spans="1:5" ht="12.75">
      <c r="A28" s="35" t="s">
        <v>57</v>
      </c>
      <c r="E28" s="40" t="s">
        <v>5</v>
      </c>
    </row>
    <row r="29" spans="1:5" ht="12.75">
      <c r="A29" t="s">
        <v>58</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f>
      </c>
      <c s="32">
        <f>0+M10+M14+M18+M22+M26+M30+M34+M38+M42+M46+M50+M54+M58+M62+M66+M70+M74+M78</f>
      </c>
    </row>
    <row r="10" spans="1:16" ht="12.75">
      <c r="A10" t="s">
        <v>50</v>
      </c>
      <c s="34" t="s">
        <v>51</v>
      </c>
      <c s="34" t="s">
        <v>52</v>
      </c>
      <c s="35" t="s">
        <v>5</v>
      </c>
      <c s="6" t="s">
        <v>53</v>
      </c>
      <c s="36" t="s">
        <v>54</v>
      </c>
      <c s="37">
        <v>3</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3</v>
      </c>
      <c s="36">
        <v>0</v>
      </c>
      <c s="36">
        <f>ROUND(G14*H14,6)</f>
      </c>
      <c r="L14" s="38">
        <v>0</v>
      </c>
      <c s="32">
        <f>ROUND(ROUND(L14,2)*ROUND(G14,3),2)</f>
      </c>
      <c s="36" t="s">
        <v>61</v>
      </c>
      <c>
        <f>(M14*21)/100</f>
      </c>
      <c t="s">
        <v>28</v>
      </c>
    </row>
    <row r="15" spans="1:5" ht="12.75">
      <c r="A15" s="35" t="s">
        <v>56</v>
      </c>
      <c r="E15" s="39" t="s">
        <v>60</v>
      </c>
    </row>
    <row r="16" spans="1:5" ht="12.75">
      <c r="A16" s="35" t="s">
        <v>57</v>
      </c>
      <c r="E16" s="40" t="s">
        <v>5</v>
      </c>
    </row>
    <row r="17" spans="1:5" ht="12.75">
      <c r="A17" t="s">
        <v>58</v>
      </c>
      <c r="E17" s="39" t="s">
        <v>5</v>
      </c>
    </row>
    <row r="18" spans="1:16" ht="12.75">
      <c r="A18" t="s">
        <v>50</v>
      </c>
      <c s="34" t="s">
        <v>26</v>
      </c>
      <c s="34" t="s">
        <v>62</v>
      </c>
      <c s="35" t="s">
        <v>5</v>
      </c>
      <c s="6" t="s">
        <v>63</v>
      </c>
      <c s="36" t="s">
        <v>54</v>
      </c>
      <c s="37">
        <v>1</v>
      </c>
      <c s="36">
        <v>0</v>
      </c>
      <c s="36">
        <f>ROUND(G18*H18,6)</f>
      </c>
      <c r="L18" s="38">
        <v>0</v>
      </c>
      <c s="32">
        <f>ROUND(ROUND(L18,2)*ROUND(G18,3),2)</f>
      </c>
      <c s="36" t="s">
        <v>61</v>
      </c>
      <c>
        <f>(M18*21)/100</f>
      </c>
      <c t="s">
        <v>28</v>
      </c>
    </row>
    <row r="19" spans="1:5" ht="12.75">
      <c r="A19" s="35" t="s">
        <v>56</v>
      </c>
      <c r="E19" s="39" t="s">
        <v>63</v>
      </c>
    </row>
    <row r="20" spans="1:5" ht="12.75">
      <c r="A20" s="35" t="s">
        <v>57</v>
      </c>
      <c r="E20" s="40" t="s">
        <v>5</v>
      </c>
    </row>
    <row r="21" spans="1:5" ht="12.75">
      <c r="A21" t="s">
        <v>58</v>
      </c>
      <c r="E21" s="39" t="s">
        <v>5</v>
      </c>
    </row>
    <row r="22" spans="1:16" ht="25.5">
      <c r="A22" t="s">
        <v>50</v>
      </c>
      <c s="34" t="s">
        <v>64</v>
      </c>
      <c s="34" t="s">
        <v>65</v>
      </c>
      <c s="35" t="s">
        <v>5</v>
      </c>
      <c s="6" t="s">
        <v>66</v>
      </c>
      <c s="36" t="s">
        <v>67</v>
      </c>
      <c s="37">
        <v>40</v>
      </c>
      <c s="36">
        <v>0</v>
      </c>
      <c s="36">
        <f>ROUND(G22*H22,6)</f>
      </c>
      <c r="L22" s="38">
        <v>0</v>
      </c>
      <c s="32">
        <f>ROUND(ROUND(L22,2)*ROUND(G22,3),2)</f>
      </c>
      <c s="36" t="s">
        <v>61</v>
      </c>
      <c>
        <f>(M22*21)/100</f>
      </c>
      <c t="s">
        <v>28</v>
      </c>
    </row>
    <row r="23" spans="1:5" ht="25.5">
      <c r="A23" s="35" t="s">
        <v>56</v>
      </c>
      <c r="E23" s="39" t="s">
        <v>66</v>
      </c>
    </row>
    <row r="24" spans="1:5" ht="12.75">
      <c r="A24" s="35" t="s">
        <v>57</v>
      </c>
      <c r="E24" s="40" t="s">
        <v>5</v>
      </c>
    </row>
    <row r="25" spans="1:5" ht="12.75">
      <c r="A25" t="s">
        <v>58</v>
      </c>
      <c r="E25" s="39" t="s">
        <v>5</v>
      </c>
    </row>
    <row r="26" spans="1:16" ht="12.75">
      <c r="A26" t="s">
        <v>50</v>
      </c>
      <c s="34" t="s">
        <v>68</v>
      </c>
      <c s="34" t="s">
        <v>69</v>
      </c>
      <c s="35" t="s">
        <v>5</v>
      </c>
      <c s="6" t="s">
        <v>70</v>
      </c>
      <c s="36" t="s">
        <v>71</v>
      </c>
      <c s="37">
        <v>8</v>
      </c>
      <c s="36">
        <v>0</v>
      </c>
      <c s="36">
        <f>ROUND(G26*H26,6)</f>
      </c>
      <c r="L26" s="38">
        <v>0</v>
      </c>
      <c s="32">
        <f>ROUND(ROUND(L26,2)*ROUND(G26,3),2)</f>
      </c>
      <c s="36" t="s">
        <v>61</v>
      </c>
      <c>
        <f>(M26*21)/100</f>
      </c>
      <c t="s">
        <v>28</v>
      </c>
    </row>
    <row r="27" spans="1:5" ht="12.75">
      <c r="A27" s="35" t="s">
        <v>56</v>
      </c>
      <c r="E27" s="39" t="s">
        <v>70</v>
      </c>
    </row>
    <row r="28" spans="1:5" ht="12.75">
      <c r="A28" s="35" t="s">
        <v>57</v>
      </c>
      <c r="E28" s="40" t="s">
        <v>5</v>
      </c>
    </row>
    <row r="29" spans="1:5" ht="12.75">
      <c r="A29" t="s">
        <v>58</v>
      </c>
      <c r="E29" s="39" t="s">
        <v>5</v>
      </c>
    </row>
    <row r="30" spans="1:16" ht="12.75">
      <c r="A30" t="s">
        <v>50</v>
      </c>
      <c s="34" t="s">
        <v>27</v>
      </c>
      <c s="34" t="s">
        <v>72</v>
      </c>
      <c s="35" t="s">
        <v>5</v>
      </c>
      <c s="6" t="s">
        <v>73</v>
      </c>
      <c s="36" t="s">
        <v>71</v>
      </c>
      <c s="37">
        <v>8</v>
      </c>
      <c s="36">
        <v>0</v>
      </c>
      <c s="36">
        <f>ROUND(G30*H30,6)</f>
      </c>
      <c r="L30" s="38">
        <v>0</v>
      </c>
      <c s="32">
        <f>ROUND(ROUND(L30,2)*ROUND(G30,3),2)</f>
      </c>
      <c s="36" t="s">
        <v>61</v>
      </c>
      <c>
        <f>(M30*21)/100</f>
      </c>
      <c t="s">
        <v>28</v>
      </c>
    </row>
    <row r="31" spans="1:5" ht="12.75">
      <c r="A31" s="35" t="s">
        <v>56</v>
      </c>
      <c r="E31" s="39" t="s">
        <v>73</v>
      </c>
    </row>
    <row r="32" spans="1:5" ht="12.75">
      <c r="A32" s="35" t="s">
        <v>57</v>
      </c>
      <c r="E32" s="40" t="s">
        <v>5</v>
      </c>
    </row>
    <row r="33" spans="1:5" ht="12.75">
      <c r="A33" t="s">
        <v>58</v>
      </c>
      <c r="E33" s="39" t="s">
        <v>5</v>
      </c>
    </row>
    <row r="34" spans="1:16" ht="25.5">
      <c r="A34" t="s">
        <v>50</v>
      </c>
      <c s="34" t="s">
        <v>74</v>
      </c>
      <c s="34" t="s">
        <v>75</v>
      </c>
      <c s="35" t="s">
        <v>5</v>
      </c>
      <c s="6" t="s">
        <v>76</v>
      </c>
      <c s="36" t="s">
        <v>54</v>
      </c>
      <c s="37">
        <v>1</v>
      </c>
      <c s="36">
        <v>0</v>
      </c>
      <c s="36">
        <f>ROUND(G34*H34,6)</f>
      </c>
      <c r="L34" s="38">
        <v>0</v>
      </c>
      <c s="32">
        <f>ROUND(ROUND(L34,2)*ROUND(G34,3),2)</f>
      </c>
      <c s="36" t="s">
        <v>61</v>
      </c>
      <c>
        <f>(M34*21)/100</f>
      </c>
      <c t="s">
        <v>28</v>
      </c>
    </row>
    <row r="35" spans="1:5" ht="25.5">
      <c r="A35" s="35" t="s">
        <v>56</v>
      </c>
      <c r="E35" s="39" t="s">
        <v>76</v>
      </c>
    </row>
    <row r="36" spans="1:5" ht="12.75">
      <c r="A36" s="35" t="s">
        <v>57</v>
      </c>
      <c r="E36" s="40" t="s">
        <v>5</v>
      </c>
    </row>
    <row r="37" spans="1:5" ht="12.75">
      <c r="A37" t="s">
        <v>58</v>
      </c>
      <c r="E37" s="39" t="s">
        <v>5</v>
      </c>
    </row>
    <row r="38" spans="1:16" ht="12.75">
      <c r="A38" t="s">
        <v>50</v>
      </c>
      <c s="34" t="s">
        <v>77</v>
      </c>
      <c s="34" t="s">
        <v>78</v>
      </c>
      <c s="35" t="s">
        <v>5</v>
      </c>
      <c s="6" t="s">
        <v>79</v>
      </c>
      <c s="36" t="s">
        <v>54</v>
      </c>
      <c s="37">
        <v>1</v>
      </c>
      <c s="36">
        <v>0</v>
      </c>
      <c s="36">
        <f>ROUND(G38*H38,6)</f>
      </c>
      <c r="L38" s="38">
        <v>0</v>
      </c>
      <c s="32">
        <f>ROUND(ROUND(L38,2)*ROUND(G38,3),2)</f>
      </c>
      <c s="36" t="s">
        <v>61</v>
      </c>
      <c>
        <f>(M38*21)/100</f>
      </c>
      <c t="s">
        <v>28</v>
      </c>
    </row>
    <row r="39" spans="1:5" ht="12.75">
      <c r="A39" s="35" t="s">
        <v>56</v>
      </c>
      <c r="E39" s="39" t="s">
        <v>79</v>
      </c>
    </row>
    <row r="40" spans="1:5" ht="12.75">
      <c r="A40" s="35" t="s">
        <v>57</v>
      </c>
      <c r="E40" s="40" t="s">
        <v>5</v>
      </c>
    </row>
    <row r="41" spans="1:5" ht="12.75">
      <c r="A41" t="s">
        <v>58</v>
      </c>
      <c r="E41" s="39" t="s">
        <v>5</v>
      </c>
    </row>
    <row r="42" spans="1:16" ht="12.75">
      <c r="A42" t="s">
        <v>50</v>
      </c>
      <c s="34" t="s">
        <v>80</v>
      </c>
      <c s="34" t="s">
        <v>81</v>
      </c>
      <c s="35" t="s">
        <v>5</v>
      </c>
      <c s="6" t="s">
        <v>82</v>
      </c>
      <c s="36" t="s">
        <v>83</v>
      </c>
      <c s="37">
        <v>1</v>
      </c>
      <c s="36">
        <v>0</v>
      </c>
      <c s="36">
        <f>ROUND(G42*H42,6)</f>
      </c>
      <c r="L42" s="38">
        <v>0</v>
      </c>
      <c s="32">
        <f>ROUND(ROUND(L42,2)*ROUND(G42,3),2)</f>
      </c>
      <c s="36" t="s">
        <v>61</v>
      </c>
      <c>
        <f>(M42*21)/100</f>
      </c>
      <c t="s">
        <v>28</v>
      </c>
    </row>
    <row r="43" spans="1:5" ht="12.75">
      <c r="A43" s="35" t="s">
        <v>56</v>
      </c>
      <c r="E43" s="39" t="s">
        <v>82</v>
      </c>
    </row>
    <row r="44" spans="1:5" ht="12.75">
      <c r="A44" s="35" t="s">
        <v>57</v>
      </c>
      <c r="E44" s="40" t="s">
        <v>5</v>
      </c>
    </row>
    <row r="45" spans="1:5" ht="12.75">
      <c r="A45" t="s">
        <v>58</v>
      </c>
      <c r="E45" s="39" t="s">
        <v>5</v>
      </c>
    </row>
    <row r="46" spans="1:16" ht="12.75">
      <c r="A46" t="s">
        <v>50</v>
      </c>
      <c s="34" t="s">
        <v>84</v>
      </c>
      <c s="34" t="s">
        <v>85</v>
      </c>
      <c s="35" t="s">
        <v>5</v>
      </c>
      <c s="6" t="s">
        <v>86</v>
      </c>
      <c s="36" t="s">
        <v>83</v>
      </c>
      <c s="37">
        <v>1</v>
      </c>
      <c s="36">
        <v>0</v>
      </c>
      <c s="36">
        <f>ROUND(G46*H46,6)</f>
      </c>
      <c r="L46" s="38">
        <v>0</v>
      </c>
      <c s="32">
        <f>ROUND(ROUND(L46,2)*ROUND(G46,3),2)</f>
      </c>
      <c s="36" t="s">
        <v>61</v>
      </c>
      <c>
        <f>(M46*21)/100</f>
      </c>
      <c t="s">
        <v>28</v>
      </c>
    </row>
    <row r="47" spans="1:5" ht="12.75">
      <c r="A47" s="35" t="s">
        <v>56</v>
      </c>
      <c r="E47" s="39" t="s">
        <v>86</v>
      </c>
    </row>
    <row r="48" spans="1:5" ht="12.75">
      <c r="A48" s="35" t="s">
        <v>57</v>
      </c>
      <c r="E48" s="40" t="s">
        <v>5</v>
      </c>
    </row>
    <row r="49" spans="1:5" ht="12.75">
      <c r="A49" t="s">
        <v>58</v>
      </c>
      <c r="E49" s="39" t="s">
        <v>5</v>
      </c>
    </row>
    <row r="50" spans="1:16" ht="12.75">
      <c r="A50" t="s">
        <v>50</v>
      </c>
      <c s="34" t="s">
        <v>87</v>
      </c>
      <c s="34" t="s">
        <v>88</v>
      </c>
      <c s="35" t="s">
        <v>5</v>
      </c>
      <c s="6" t="s">
        <v>89</v>
      </c>
      <c s="36" t="s">
        <v>83</v>
      </c>
      <c s="37">
        <v>1</v>
      </c>
      <c s="36">
        <v>0</v>
      </c>
      <c s="36">
        <f>ROUND(G50*H50,6)</f>
      </c>
      <c r="L50" s="38">
        <v>0</v>
      </c>
      <c s="32">
        <f>ROUND(ROUND(L50,2)*ROUND(G50,3),2)</f>
      </c>
      <c s="36" t="s">
        <v>55</v>
      </c>
      <c>
        <f>(M50*21)/100</f>
      </c>
      <c t="s">
        <v>28</v>
      </c>
    </row>
    <row r="51" spans="1:5" ht="12.75">
      <c r="A51" s="35" t="s">
        <v>56</v>
      </c>
      <c r="E51" s="39" t="s">
        <v>89</v>
      </c>
    </row>
    <row r="52" spans="1:5" ht="12.75">
      <c r="A52" s="35" t="s">
        <v>57</v>
      </c>
      <c r="E52" s="40" t="s">
        <v>5</v>
      </c>
    </row>
    <row r="53" spans="1:5" ht="12.75">
      <c r="A53" t="s">
        <v>58</v>
      </c>
      <c r="E53" s="39" t="s">
        <v>5</v>
      </c>
    </row>
    <row r="54" spans="1:16" ht="25.5">
      <c r="A54" t="s">
        <v>50</v>
      </c>
      <c s="34" t="s">
        <v>90</v>
      </c>
      <c s="34" t="s">
        <v>91</v>
      </c>
      <c s="35" t="s">
        <v>5</v>
      </c>
      <c s="6" t="s">
        <v>92</v>
      </c>
      <c s="36" t="s">
        <v>54</v>
      </c>
      <c s="37">
        <v>7</v>
      </c>
      <c s="36">
        <v>0</v>
      </c>
      <c s="36">
        <f>ROUND(G54*H54,6)</f>
      </c>
      <c r="L54" s="38">
        <v>0</v>
      </c>
      <c s="32">
        <f>ROUND(ROUND(L54,2)*ROUND(G54,3),2)</f>
      </c>
      <c s="36" t="s">
        <v>61</v>
      </c>
      <c>
        <f>(M54*21)/100</f>
      </c>
      <c t="s">
        <v>28</v>
      </c>
    </row>
    <row r="55" spans="1:5" ht="25.5">
      <c r="A55" s="35" t="s">
        <v>56</v>
      </c>
      <c r="E55" s="39" t="s">
        <v>92</v>
      </c>
    </row>
    <row r="56" spans="1:5" ht="12.75">
      <c r="A56" s="35" t="s">
        <v>57</v>
      </c>
      <c r="E56" s="40" t="s">
        <v>5</v>
      </c>
    </row>
    <row r="57" spans="1:5" ht="12.75">
      <c r="A57" t="s">
        <v>58</v>
      </c>
      <c r="E57" s="39" t="s">
        <v>5</v>
      </c>
    </row>
    <row r="58" spans="1:16" ht="12.75">
      <c r="A58" t="s">
        <v>50</v>
      </c>
      <c s="34" t="s">
        <v>93</v>
      </c>
      <c s="34" t="s">
        <v>94</v>
      </c>
      <c s="35" t="s">
        <v>5</v>
      </c>
      <c s="6" t="s">
        <v>95</v>
      </c>
      <c s="36" t="s">
        <v>54</v>
      </c>
      <c s="37">
        <v>7</v>
      </c>
      <c s="36">
        <v>0</v>
      </c>
      <c s="36">
        <f>ROUND(G58*H58,6)</f>
      </c>
      <c r="L58" s="38">
        <v>0</v>
      </c>
      <c s="32">
        <f>ROUND(ROUND(L58,2)*ROUND(G58,3),2)</f>
      </c>
      <c s="36" t="s">
        <v>55</v>
      </c>
      <c>
        <f>(M58*21)/100</f>
      </c>
      <c t="s">
        <v>28</v>
      </c>
    </row>
    <row r="59" spans="1:5" ht="12.75">
      <c r="A59" s="35" t="s">
        <v>56</v>
      </c>
      <c r="E59" s="39" t="s">
        <v>95</v>
      </c>
    </row>
    <row r="60" spans="1:5" ht="12.75">
      <c r="A60" s="35" t="s">
        <v>57</v>
      </c>
      <c r="E60" s="40" t="s">
        <v>5</v>
      </c>
    </row>
    <row r="61" spans="1:5" ht="12.75">
      <c r="A61" t="s">
        <v>58</v>
      </c>
      <c r="E61" s="39" t="s">
        <v>5</v>
      </c>
    </row>
    <row r="62" spans="1:16" ht="12.75">
      <c r="A62" t="s">
        <v>50</v>
      </c>
      <c s="34" t="s">
        <v>96</v>
      </c>
      <c s="34" t="s">
        <v>97</v>
      </c>
      <c s="35" t="s">
        <v>5</v>
      </c>
      <c s="6" t="s">
        <v>98</v>
      </c>
      <c s="36" t="s">
        <v>48</v>
      </c>
      <c s="37">
        <v>80</v>
      </c>
      <c s="36">
        <v>0</v>
      </c>
      <c s="36">
        <f>ROUND(G62*H62,6)</f>
      </c>
      <c r="L62" s="38">
        <v>0</v>
      </c>
      <c s="32">
        <f>ROUND(ROUND(L62,2)*ROUND(G62,3),2)</f>
      </c>
      <c s="36" t="s">
        <v>61</v>
      </c>
      <c>
        <f>(M62*21)/100</f>
      </c>
      <c t="s">
        <v>28</v>
      </c>
    </row>
    <row r="63" spans="1:5" ht="12.75">
      <c r="A63" s="35" t="s">
        <v>56</v>
      </c>
      <c r="E63" s="39" t="s">
        <v>98</v>
      </c>
    </row>
    <row r="64" spans="1:5" ht="12.75">
      <c r="A64" s="35" t="s">
        <v>57</v>
      </c>
      <c r="E64" s="40" t="s">
        <v>5</v>
      </c>
    </row>
    <row r="65" spans="1:5" ht="12.75">
      <c r="A65" t="s">
        <v>58</v>
      </c>
      <c r="E65" s="39" t="s">
        <v>5</v>
      </c>
    </row>
    <row r="66" spans="1:16" ht="12.75">
      <c r="A66" t="s">
        <v>50</v>
      </c>
      <c s="34" t="s">
        <v>99</v>
      </c>
      <c s="34" t="s">
        <v>100</v>
      </c>
      <c s="35" t="s">
        <v>5</v>
      </c>
      <c s="6" t="s">
        <v>101</v>
      </c>
      <c s="36" t="s">
        <v>48</v>
      </c>
      <c s="37">
        <v>80</v>
      </c>
      <c s="36">
        <v>0</v>
      </c>
      <c s="36">
        <f>ROUND(G66*H66,6)</f>
      </c>
      <c r="L66" s="38">
        <v>0</v>
      </c>
      <c s="32">
        <f>ROUND(ROUND(L66,2)*ROUND(G66,3),2)</f>
      </c>
      <c s="36" t="s">
        <v>61</v>
      </c>
      <c>
        <f>(M66*21)/100</f>
      </c>
      <c t="s">
        <v>28</v>
      </c>
    </row>
    <row r="67" spans="1:5" ht="12.75">
      <c r="A67" s="35" t="s">
        <v>56</v>
      </c>
      <c r="E67" s="39" t="s">
        <v>101</v>
      </c>
    </row>
    <row r="68" spans="1:5" ht="12.75">
      <c r="A68" s="35" t="s">
        <v>57</v>
      </c>
      <c r="E68" s="40" t="s">
        <v>5</v>
      </c>
    </row>
    <row r="69" spans="1:5" ht="12.75">
      <c r="A69" t="s">
        <v>58</v>
      </c>
      <c r="E69" s="39" t="s">
        <v>5</v>
      </c>
    </row>
    <row r="70" spans="1:16" ht="12.75">
      <c r="A70" t="s">
        <v>50</v>
      </c>
      <c s="34" t="s">
        <v>102</v>
      </c>
      <c s="34" t="s">
        <v>103</v>
      </c>
      <c s="35" t="s">
        <v>5</v>
      </c>
      <c s="6" t="s">
        <v>104</v>
      </c>
      <c s="36" t="s">
        <v>48</v>
      </c>
      <c s="37">
        <v>80</v>
      </c>
      <c s="36">
        <v>0</v>
      </c>
      <c s="36">
        <f>ROUND(G70*H70,6)</f>
      </c>
      <c r="L70" s="38">
        <v>0</v>
      </c>
      <c s="32">
        <f>ROUND(ROUND(L70,2)*ROUND(G70,3),2)</f>
      </c>
      <c s="36" t="s">
        <v>61</v>
      </c>
      <c>
        <f>(M70*21)/100</f>
      </c>
      <c t="s">
        <v>28</v>
      </c>
    </row>
    <row r="71" spans="1:5" ht="12.75">
      <c r="A71" s="35" t="s">
        <v>56</v>
      </c>
      <c r="E71" s="39" t="s">
        <v>104</v>
      </c>
    </row>
    <row r="72" spans="1:5" ht="12.75">
      <c r="A72" s="35" t="s">
        <v>57</v>
      </c>
      <c r="E72" s="40" t="s">
        <v>5</v>
      </c>
    </row>
    <row r="73" spans="1:5" ht="12.75">
      <c r="A73" t="s">
        <v>58</v>
      </c>
      <c r="E73" s="39" t="s">
        <v>5</v>
      </c>
    </row>
    <row r="74" spans="1:16" ht="12.75">
      <c r="A74" t="s">
        <v>50</v>
      </c>
      <c s="34" t="s">
        <v>105</v>
      </c>
      <c s="34" t="s">
        <v>106</v>
      </c>
      <c s="35" t="s">
        <v>5</v>
      </c>
      <c s="6" t="s">
        <v>107</v>
      </c>
      <c s="36" t="s">
        <v>48</v>
      </c>
      <c s="37">
        <v>80</v>
      </c>
      <c s="36">
        <v>0</v>
      </c>
      <c s="36">
        <f>ROUND(G74*H74,6)</f>
      </c>
      <c r="L74" s="38">
        <v>0</v>
      </c>
      <c s="32">
        <f>ROUND(ROUND(L74,2)*ROUND(G74,3),2)</f>
      </c>
      <c s="36" t="s">
        <v>61</v>
      </c>
      <c>
        <f>(M74*21)/100</f>
      </c>
      <c t="s">
        <v>28</v>
      </c>
    </row>
    <row r="75" spans="1:5" ht="12.75">
      <c r="A75" s="35" t="s">
        <v>56</v>
      </c>
      <c r="E75" s="39" t="s">
        <v>107</v>
      </c>
    </row>
    <row r="76" spans="1:5" ht="12.75">
      <c r="A76" s="35" t="s">
        <v>57</v>
      </c>
      <c r="E76" s="40" t="s">
        <v>5</v>
      </c>
    </row>
    <row r="77" spans="1:5" ht="12.75">
      <c r="A77" t="s">
        <v>58</v>
      </c>
      <c r="E77" s="39" t="s">
        <v>5</v>
      </c>
    </row>
    <row r="78" spans="1:16" ht="12.75">
      <c r="A78" t="s">
        <v>50</v>
      </c>
      <c s="34" t="s">
        <v>108</v>
      </c>
      <c s="34" t="s">
        <v>109</v>
      </c>
      <c s="35" t="s">
        <v>5</v>
      </c>
      <c s="6" t="s">
        <v>110</v>
      </c>
      <c s="36" t="s">
        <v>48</v>
      </c>
      <c s="37">
        <v>3</v>
      </c>
      <c s="36">
        <v>0</v>
      </c>
      <c s="36">
        <f>ROUND(G78*H78,6)</f>
      </c>
      <c r="L78" s="38">
        <v>0</v>
      </c>
      <c s="32">
        <f>ROUND(ROUND(L78,2)*ROUND(G78,3),2)</f>
      </c>
      <c s="36" t="s">
        <v>61</v>
      </c>
      <c>
        <f>(M78*21)/100</f>
      </c>
      <c t="s">
        <v>28</v>
      </c>
    </row>
    <row r="79" spans="1:5" ht="12.75">
      <c r="A79" s="35" t="s">
        <v>56</v>
      </c>
      <c r="E79" s="39" t="s">
        <v>110</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4881</v>
      </c>
      <c s="41">
        <f>Rekapitulace!C32</f>
      </c>
      <c s="20" t="s">
        <v>0</v>
      </c>
      <c t="s">
        <v>23</v>
      </c>
      <c t="s">
        <v>28</v>
      </c>
    </row>
    <row r="4" spans="1:16" ht="32" customHeight="1">
      <c r="A4" s="24" t="s">
        <v>20</v>
      </c>
      <c s="25" t="s">
        <v>29</v>
      </c>
      <c s="27" t="s">
        <v>4881</v>
      </c>
      <c r="E4" s="26" t="s">
        <v>4882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COUNTIFS(L8:L28,"=0",A8:A28,"P")+COUNTIFS(L8:L28,"",A8:A28,"P")+SUM(Q8:Q28)</f>
      </c>
    </row>
    <row r="8" spans="1:13" ht="12.75">
      <c r="A8" t="s">
        <v>45</v>
      </c>
      <c r="C8" s="28" t="s">
        <v>4881</v>
      </c>
      <c r="E8" s="30" t="s">
        <v>4882</v>
      </c>
      <c r="J8" s="29">
        <f>0+J9+J14+J27</f>
      </c>
      <c s="29">
        <f>0+K9+K14+K27</f>
      </c>
      <c s="29">
        <f>0+L9+L14+L27</f>
      </c>
      <c s="29">
        <f>0+M9+M14+M27</f>
      </c>
    </row>
    <row r="9" spans="1:13" ht="12.75">
      <c r="A9" t="s">
        <v>47</v>
      </c>
      <c r="C9" s="31" t="s">
        <v>4884</v>
      </c>
      <c r="E9" s="33" t="s">
        <v>4885</v>
      </c>
      <c r="J9" s="32">
        <f>0</f>
      </c>
      <c s="32">
        <f>0</f>
      </c>
      <c s="32">
        <f>0+L10</f>
      </c>
      <c s="32">
        <f>0+M10</f>
      </c>
    </row>
    <row r="10" spans="1:16" ht="25.5">
      <c r="A10" t="s">
        <v>50</v>
      </c>
      <c s="34" t="s">
        <v>51</v>
      </c>
      <c s="34" t="s">
        <v>4886</v>
      </c>
      <c s="35" t="s">
        <v>5</v>
      </c>
      <c s="6" t="s">
        <v>4887</v>
      </c>
      <c s="36" t="s">
        <v>437</v>
      </c>
      <c s="37">
        <v>1</v>
      </c>
      <c s="36">
        <v>0</v>
      </c>
      <c s="36">
        <f>ROUND(G10*H10,6)</f>
      </c>
      <c r="L10" s="38">
        <v>0</v>
      </c>
      <c s="32">
        <f>ROUND(ROUND(L10,2)*ROUND(G10,3),2)</f>
      </c>
      <c s="36" t="s">
        <v>4888</v>
      </c>
      <c>
        <f>(M10*21)/100</f>
      </c>
      <c t="s">
        <v>28</v>
      </c>
    </row>
    <row r="11" spans="1:5" ht="25.5">
      <c r="A11" s="35" t="s">
        <v>56</v>
      </c>
      <c r="E11" s="39" t="s">
        <v>4887</v>
      </c>
    </row>
    <row r="12" spans="1:5" ht="12.75">
      <c r="A12" s="35" t="s">
        <v>57</v>
      </c>
      <c r="E12" s="40" t="s">
        <v>5</v>
      </c>
    </row>
    <row r="13" spans="1:5" ht="12.75">
      <c r="A13" t="s">
        <v>58</v>
      </c>
      <c r="E13" s="39" t="s">
        <v>5</v>
      </c>
    </row>
    <row r="14" spans="1:13" ht="12.75">
      <c r="A14" t="s">
        <v>47</v>
      </c>
      <c r="C14" s="31" t="s">
        <v>4889</v>
      </c>
      <c r="E14" s="33" t="s">
        <v>4890</v>
      </c>
      <c r="J14" s="32">
        <f>0</f>
      </c>
      <c s="32">
        <f>0</f>
      </c>
      <c s="32">
        <f>0+L15+L19+L23</f>
      </c>
      <c s="32">
        <f>0+M15+M19+M23</f>
      </c>
    </row>
    <row r="15" spans="1:16" ht="25.5">
      <c r="A15" t="s">
        <v>50</v>
      </c>
      <c s="34" t="s">
        <v>28</v>
      </c>
      <c s="34" t="s">
        <v>4891</v>
      </c>
      <c s="35" t="s">
        <v>5</v>
      </c>
      <c s="6" t="s">
        <v>4892</v>
      </c>
      <c s="36" t="s">
        <v>437</v>
      </c>
      <c s="37">
        <v>12</v>
      </c>
      <c s="36">
        <v>0</v>
      </c>
      <c s="36">
        <f>ROUND(G15*H15,6)</f>
      </c>
      <c r="L15" s="38">
        <v>0</v>
      </c>
      <c s="32">
        <f>ROUND(ROUND(L15,2)*ROUND(G15,3),2)</f>
      </c>
      <c s="36" t="s">
        <v>4888</v>
      </c>
      <c>
        <f>(M15*21)/100</f>
      </c>
      <c t="s">
        <v>28</v>
      </c>
    </row>
    <row r="16" spans="1:5" ht="25.5">
      <c r="A16" s="35" t="s">
        <v>56</v>
      </c>
      <c r="E16" s="39" t="s">
        <v>4892</v>
      </c>
    </row>
    <row r="17" spans="1:5" ht="12.75">
      <c r="A17" s="35" t="s">
        <v>57</v>
      </c>
      <c r="E17" s="40" t="s">
        <v>4893</v>
      </c>
    </row>
    <row r="18" spans="1:5" ht="12.75">
      <c r="A18" t="s">
        <v>58</v>
      </c>
      <c r="E18" s="39" t="s">
        <v>5</v>
      </c>
    </row>
    <row r="19" spans="1:16" ht="25.5">
      <c r="A19" t="s">
        <v>50</v>
      </c>
      <c s="34" t="s">
        <v>26</v>
      </c>
      <c s="34" t="s">
        <v>4894</v>
      </c>
      <c s="35" t="s">
        <v>5</v>
      </c>
      <c s="6" t="s">
        <v>4895</v>
      </c>
      <c s="36" t="s">
        <v>437</v>
      </c>
      <c s="37">
        <v>12</v>
      </c>
      <c s="36">
        <v>0</v>
      </c>
      <c s="36">
        <f>ROUND(G19*H19,6)</f>
      </c>
      <c r="L19" s="38">
        <v>0</v>
      </c>
      <c s="32">
        <f>ROUND(ROUND(L19,2)*ROUND(G19,3),2)</f>
      </c>
      <c s="36" t="s">
        <v>4888</v>
      </c>
      <c>
        <f>(M19*21)/100</f>
      </c>
      <c t="s">
        <v>28</v>
      </c>
    </row>
    <row r="20" spans="1:5" ht="25.5">
      <c r="A20" s="35" t="s">
        <v>56</v>
      </c>
      <c r="E20" s="39" t="s">
        <v>4895</v>
      </c>
    </row>
    <row r="21" spans="1:5" ht="12.75">
      <c r="A21" s="35" t="s">
        <v>57</v>
      </c>
      <c r="E21" s="40" t="s">
        <v>4893</v>
      </c>
    </row>
    <row r="22" spans="1:5" ht="12.75">
      <c r="A22" t="s">
        <v>58</v>
      </c>
      <c r="E22" s="39" t="s">
        <v>5</v>
      </c>
    </row>
    <row r="23" spans="1:16" ht="25.5">
      <c r="A23" t="s">
        <v>50</v>
      </c>
      <c s="34" t="s">
        <v>64</v>
      </c>
      <c s="34" t="s">
        <v>4896</v>
      </c>
      <c s="35" t="s">
        <v>5</v>
      </c>
      <c s="6" t="s">
        <v>4897</v>
      </c>
      <c s="36" t="s">
        <v>437</v>
      </c>
      <c s="37">
        <v>24</v>
      </c>
      <c s="36">
        <v>0</v>
      </c>
      <c s="36">
        <f>ROUND(G23*H23,6)</f>
      </c>
      <c r="L23" s="38">
        <v>0</v>
      </c>
      <c s="32">
        <f>ROUND(ROUND(L23,2)*ROUND(G23,3),2)</f>
      </c>
      <c s="36" t="s">
        <v>4888</v>
      </c>
      <c>
        <f>(M23*21)/100</f>
      </c>
      <c t="s">
        <v>28</v>
      </c>
    </row>
    <row r="24" spans="1:5" ht="25.5">
      <c r="A24" s="35" t="s">
        <v>56</v>
      </c>
      <c r="E24" s="39" t="s">
        <v>4897</v>
      </c>
    </row>
    <row r="25" spans="1:5" ht="12.75">
      <c r="A25" s="35" t="s">
        <v>57</v>
      </c>
      <c r="E25" s="40" t="s">
        <v>4898</v>
      </c>
    </row>
    <row r="26" spans="1:5" ht="12.75">
      <c r="A26" t="s">
        <v>58</v>
      </c>
      <c r="E26" s="39" t="s">
        <v>5</v>
      </c>
    </row>
    <row r="27" spans="1:13" ht="12.75">
      <c r="A27" t="s">
        <v>47</v>
      </c>
      <c r="C27" s="31" t="s">
        <v>4899</v>
      </c>
      <c r="E27" s="33" t="s">
        <v>4882</v>
      </c>
      <c r="J27" s="32">
        <f>0</f>
      </c>
      <c s="32">
        <f>0</f>
      </c>
      <c s="32">
        <f>0+L28</f>
      </c>
      <c s="32">
        <f>0+M28</f>
      </c>
    </row>
    <row r="28" spans="1:16" ht="25.5">
      <c r="A28" t="s">
        <v>50</v>
      </c>
      <c s="34" t="s">
        <v>27</v>
      </c>
      <c s="34" t="s">
        <v>4900</v>
      </c>
      <c s="35" t="s">
        <v>5</v>
      </c>
      <c s="6" t="s">
        <v>4901</v>
      </c>
      <c s="36" t="s">
        <v>437</v>
      </c>
      <c s="37">
        <v>1</v>
      </c>
      <c s="36">
        <v>0</v>
      </c>
      <c s="36">
        <f>ROUND(G28*H28,6)</f>
      </c>
      <c r="L28" s="38">
        <v>0</v>
      </c>
      <c s="32">
        <f>ROUND(ROUND(L28,2)*ROUND(G28,3),2)</f>
      </c>
      <c s="36" t="s">
        <v>4888</v>
      </c>
      <c>
        <f>(M28*21)/100</f>
      </c>
      <c t="s">
        <v>28</v>
      </c>
    </row>
    <row r="29" spans="1:5" ht="25.5">
      <c r="A29" s="35" t="s">
        <v>56</v>
      </c>
      <c r="E29" s="39" t="s">
        <v>4901</v>
      </c>
    </row>
    <row r="30" spans="1:5" ht="12.75">
      <c r="A30" s="35" t="s">
        <v>57</v>
      </c>
      <c r="E30" s="40" t="s">
        <v>5</v>
      </c>
    </row>
    <row r="31" spans="1:5" ht="12.75">
      <c r="A31" t="s">
        <v>58</v>
      </c>
      <c r="E3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4902</v>
      </c>
      <c s="41">
        <f>Rekapitulace!C34</f>
      </c>
      <c s="20" t="s">
        <v>0</v>
      </c>
      <c t="s">
        <v>23</v>
      </c>
      <c t="s">
        <v>28</v>
      </c>
    </row>
    <row r="4" spans="1:16" ht="32" customHeight="1">
      <c r="A4" s="24" t="s">
        <v>20</v>
      </c>
      <c s="25" t="s">
        <v>29</v>
      </c>
      <c s="27" t="s">
        <v>4902</v>
      </c>
      <c r="E4" s="26" t="s">
        <v>4903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COUNTIFS(L8:L75,"=0",A8:A75,"P")+COUNTIFS(L8:L75,"",A8:A75,"P")+SUM(Q8:Q75)</f>
      </c>
    </row>
    <row r="8" spans="1:13" ht="12.75">
      <c r="A8" t="s">
        <v>45</v>
      </c>
      <c r="C8" s="28" t="s">
        <v>4902</v>
      </c>
      <c r="E8" s="30" t="s">
        <v>4903</v>
      </c>
      <c r="J8" s="29">
        <f>0+J9+J26</f>
      </c>
      <c s="29">
        <f>0+K9+K26</f>
      </c>
      <c s="29">
        <f>0+L9+L26</f>
      </c>
      <c s="29">
        <f>0+M9+M26</f>
      </c>
    </row>
    <row r="9" spans="1:13" ht="12.75">
      <c r="A9" t="s">
        <v>47</v>
      </c>
      <c r="C9" s="31" t="s">
        <v>51</v>
      </c>
      <c r="E9" s="33" t="s">
        <v>443</v>
      </c>
      <c r="J9" s="32">
        <f>0</f>
      </c>
      <c s="32">
        <f>0</f>
      </c>
      <c s="32">
        <f>0+L10+L14+L18+L22</f>
      </c>
      <c s="32">
        <f>0+M10+M14+M18+M22</f>
      </c>
    </row>
    <row r="10" spans="1:16" ht="25.5">
      <c r="A10" t="s">
        <v>50</v>
      </c>
      <c s="34" t="s">
        <v>51</v>
      </c>
      <c s="34" t="s">
        <v>523</v>
      </c>
      <c s="35" t="s">
        <v>524</v>
      </c>
      <c s="6" t="s">
        <v>526</v>
      </c>
      <c s="36" t="s">
        <v>516</v>
      </c>
      <c s="37">
        <v>504.593</v>
      </c>
      <c s="36">
        <v>0</v>
      </c>
      <c s="36">
        <f>ROUND(G10*H10,6)</f>
      </c>
      <c r="L10" s="38">
        <v>0</v>
      </c>
      <c s="32">
        <f>ROUND(ROUND(L10,2)*ROUND(G10,3),2)</f>
      </c>
      <c s="36" t="s">
        <v>61</v>
      </c>
      <c>
        <f>(M10*21)/100</f>
      </c>
      <c t="s">
        <v>28</v>
      </c>
    </row>
    <row r="11" spans="1:5" ht="25.5">
      <c r="A11" s="35" t="s">
        <v>56</v>
      </c>
      <c r="E11" s="39" t="s">
        <v>526</v>
      </c>
    </row>
    <row r="12" spans="1:5" ht="127.5">
      <c r="A12" s="35" t="s">
        <v>57</v>
      </c>
      <c r="E12" s="40" t="s">
        <v>4905</v>
      </c>
    </row>
    <row r="13" spans="1:5" ht="12.75">
      <c r="A13" t="s">
        <v>58</v>
      </c>
      <c r="E13" s="39" t="s">
        <v>5</v>
      </c>
    </row>
    <row r="14" spans="1:16" ht="25.5">
      <c r="A14" t="s">
        <v>50</v>
      </c>
      <c s="34" t="s">
        <v>28</v>
      </c>
      <c s="34" t="s">
        <v>528</v>
      </c>
      <c s="35" t="s">
        <v>529</v>
      </c>
      <c s="6" t="s">
        <v>531</v>
      </c>
      <c s="36" t="s">
        <v>516</v>
      </c>
      <c s="37">
        <v>34.238</v>
      </c>
      <c s="36">
        <v>0</v>
      </c>
      <c s="36">
        <f>ROUND(G14*H14,6)</f>
      </c>
      <c r="L14" s="38">
        <v>0</v>
      </c>
      <c s="32">
        <f>ROUND(ROUND(L14,2)*ROUND(G14,3),2)</f>
      </c>
      <c s="36" t="s">
        <v>61</v>
      </c>
      <c>
        <f>(M14*21)/100</f>
      </c>
      <c t="s">
        <v>28</v>
      </c>
    </row>
    <row r="15" spans="1:5" ht="25.5">
      <c r="A15" s="35" t="s">
        <v>56</v>
      </c>
      <c r="E15" s="39" t="s">
        <v>531</v>
      </c>
    </row>
    <row r="16" spans="1:5" ht="51">
      <c r="A16" s="35" t="s">
        <v>57</v>
      </c>
      <c r="E16" s="42" t="s">
        <v>4906</v>
      </c>
    </row>
    <row r="17" spans="1:5" ht="12.75">
      <c r="A17" t="s">
        <v>58</v>
      </c>
      <c r="E17" s="39" t="s">
        <v>5</v>
      </c>
    </row>
    <row r="18" spans="1:16" ht="38.25">
      <c r="A18" t="s">
        <v>50</v>
      </c>
      <c s="34" t="s">
        <v>203</v>
      </c>
      <c s="34" t="s">
        <v>492</v>
      </c>
      <c s="35" t="s">
        <v>493</v>
      </c>
      <c s="6" t="s">
        <v>4907</v>
      </c>
      <c s="36" t="s">
        <v>464</v>
      </c>
      <c s="37">
        <v>420.86</v>
      </c>
      <c s="36">
        <v>0</v>
      </c>
      <c s="36">
        <f>ROUND(G18*H18,6)</f>
      </c>
      <c r="L18" s="38">
        <v>0</v>
      </c>
      <c s="32">
        <f>ROUND(ROUND(L18,2)*ROUND(G18,3),2)</f>
      </c>
      <c s="36" t="s">
        <v>447</v>
      </c>
      <c>
        <f>(M18*21)/100</f>
      </c>
      <c t="s">
        <v>28</v>
      </c>
    </row>
    <row r="19" spans="1:5" ht="38.25">
      <c r="A19" s="35" t="s">
        <v>56</v>
      </c>
      <c r="E19" s="39" t="s">
        <v>495</v>
      </c>
    </row>
    <row r="20" spans="1:5" ht="140.25">
      <c r="A20" s="35" t="s">
        <v>57</v>
      </c>
      <c r="E20" s="42" t="s">
        <v>4908</v>
      </c>
    </row>
    <row r="21" spans="1:5" ht="12.75">
      <c r="A21" t="s">
        <v>58</v>
      </c>
      <c r="E21" s="39" t="s">
        <v>5</v>
      </c>
    </row>
    <row r="22" spans="1:16" ht="38.25">
      <c r="A22" t="s">
        <v>50</v>
      </c>
      <c s="34" t="s">
        <v>206</v>
      </c>
      <c s="34" t="s">
        <v>497</v>
      </c>
      <c s="35" t="s">
        <v>498</v>
      </c>
      <c s="6" t="s">
        <v>4907</v>
      </c>
      <c s="36" t="s">
        <v>464</v>
      </c>
      <c s="37">
        <v>15946.284</v>
      </c>
      <c s="36">
        <v>0</v>
      </c>
      <c s="36">
        <f>ROUND(G22*H22,6)</f>
      </c>
      <c r="L22" s="38">
        <v>0</v>
      </c>
      <c s="32">
        <f>ROUND(ROUND(L22,2)*ROUND(G22,3),2)</f>
      </c>
      <c s="36" t="s">
        <v>447</v>
      </c>
      <c>
        <f>(M22*21)/100</f>
      </c>
      <c t="s">
        <v>28</v>
      </c>
    </row>
    <row r="23" spans="1:5" ht="51">
      <c r="A23" s="35" t="s">
        <v>56</v>
      </c>
      <c r="E23" s="39" t="s">
        <v>499</v>
      </c>
    </row>
    <row r="24" spans="1:5" ht="127.5">
      <c r="A24" s="35" t="s">
        <v>57</v>
      </c>
      <c r="E24" s="42" t="s">
        <v>4909</v>
      </c>
    </row>
    <row r="25" spans="1:5" ht="12.75">
      <c r="A25" t="s">
        <v>58</v>
      </c>
      <c r="E25" s="39" t="s">
        <v>5</v>
      </c>
    </row>
    <row r="26" spans="1:13" ht="12.75">
      <c r="A26" t="s">
        <v>47</v>
      </c>
      <c r="C26" s="31" t="s">
        <v>2995</v>
      </c>
      <c r="E26" s="33" t="s">
        <v>2996</v>
      </c>
      <c r="J26" s="32">
        <f>0</f>
      </c>
      <c s="32">
        <f>0</f>
      </c>
      <c s="32">
        <f>0+L27+L31+L35+L39+L43+L47+L51+L55+L59+L63+L67+L71+L75</f>
      </c>
      <c s="32">
        <f>0+M27+M31+M35+M39+M43+M47+M51+M55+M59+M63+M67+M71+M75</f>
      </c>
    </row>
    <row r="27" spans="1:16" ht="25.5">
      <c r="A27" t="s">
        <v>50</v>
      </c>
      <c s="34" t="s">
        <v>26</v>
      </c>
      <c s="34" t="s">
        <v>3002</v>
      </c>
      <c s="35" t="s">
        <v>3003</v>
      </c>
      <c s="6" t="s">
        <v>3005</v>
      </c>
      <c s="36" t="s">
        <v>516</v>
      </c>
      <c s="37">
        <v>733.483</v>
      </c>
      <c s="36">
        <v>0</v>
      </c>
      <c s="36">
        <f>ROUND(G27*H27,6)</f>
      </c>
      <c r="L27" s="38">
        <v>0</v>
      </c>
      <c s="32">
        <f>ROUND(ROUND(L27,2)*ROUND(G27,3),2)</f>
      </c>
      <c s="36" t="s">
        <v>447</v>
      </c>
      <c>
        <f>(M27*21)/100</f>
      </c>
      <c t="s">
        <v>28</v>
      </c>
    </row>
    <row r="28" spans="1:5" ht="25.5">
      <c r="A28" s="35" t="s">
        <v>56</v>
      </c>
      <c r="E28" s="39" t="s">
        <v>3005</v>
      </c>
    </row>
    <row r="29" spans="1:5" ht="89.25">
      <c r="A29" s="35" t="s">
        <v>57</v>
      </c>
      <c r="E29" s="40" t="s">
        <v>4910</v>
      </c>
    </row>
    <row r="30" spans="1:5" ht="12.75">
      <c r="A30" t="s">
        <v>58</v>
      </c>
      <c r="E30" s="39" t="s">
        <v>5</v>
      </c>
    </row>
    <row r="31" spans="1:16" ht="25.5">
      <c r="A31" t="s">
        <v>50</v>
      </c>
      <c s="34" t="s">
        <v>64</v>
      </c>
      <c s="34" t="s">
        <v>3008</v>
      </c>
      <c s="35" t="s">
        <v>3009</v>
      </c>
      <c s="6" t="s">
        <v>3011</v>
      </c>
      <c s="36" t="s">
        <v>516</v>
      </c>
      <c s="37">
        <v>39494.897</v>
      </c>
      <c s="36">
        <v>0</v>
      </c>
      <c s="36">
        <f>ROUND(G31*H31,6)</f>
      </c>
      <c r="L31" s="38">
        <v>0</v>
      </c>
      <c s="32">
        <f>ROUND(ROUND(L31,2)*ROUND(G31,3),2)</f>
      </c>
      <c s="36" t="s">
        <v>447</v>
      </c>
      <c>
        <f>(M31*21)/100</f>
      </c>
      <c t="s">
        <v>28</v>
      </c>
    </row>
    <row r="32" spans="1:5" ht="25.5">
      <c r="A32" s="35" t="s">
        <v>56</v>
      </c>
      <c r="E32" s="39" t="s">
        <v>3011</v>
      </c>
    </row>
    <row r="33" spans="1:5" ht="127.5">
      <c r="A33" s="35" t="s">
        <v>57</v>
      </c>
      <c r="E33" s="40" t="s">
        <v>4911</v>
      </c>
    </row>
    <row r="34" spans="1:5" ht="12.75">
      <c r="A34" t="s">
        <v>58</v>
      </c>
      <c r="E34" s="39" t="s">
        <v>5</v>
      </c>
    </row>
    <row r="35" spans="1:16" ht="25.5">
      <c r="A35" t="s">
        <v>50</v>
      </c>
      <c s="34" t="s">
        <v>68</v>
      </c>
      <c s="34" t="s">
        <v>3062</v>
      </c>
      <c s="35" t="s">
        <v>3063</v>
      </c>
      <c s="6" t="s">
        <v>3065</v>
      </c>
      <c s="36" t="s">
        <v>516</v>
      </c>
      <c s="37">
        <v>2.317</v>
      </c>
      <c s="36">
        <v>0</v>
      </c>
      <c s="36">
        <f>ROUND(G35*H35,6)</f>
      </c>
      <c r="L35" s="38">
        <v>0</v>
      </c>
      <c s="32">
        <f>ROUND(ROUND(L35,2)*ROUND(G35,3),2)</f>
      </c>
      <c s="36" t="s">
        <v>447</v>
      </c>
      <c>
        <f>(M35*21)/100</f>
      </c>
      <c t="s">
        <v>28</v>
      </c>
    </row>
    <row r="36" spans="1:5" ht="25.5">
      <c r="A36" s="35" t="s">
        <v>56</v>
      </c>
      <c r="E36" s="39" t="s">
        <v>3065</v>
      </c>
    </row>
    <row r="37" spans="1:5" ht="25.5">
      <c r="A37" s="35" t="s">
        <v>57</v>
      </c>
      <c r="E37" s="40" t="s">
        <v>4912</v>
      </c>
    </row>
    <row r="38" spans="1:5" ht="12.75">
      <c r="A38" t="s">
        <v>58</v>
      </c>
      <c r="E38" s="39" t="s">
        <v>5</v>
      </c>
    </row>
    <row r="39" spans="1:16" ht="25.5">
      <c r="A39" t="s">
        <v>50</v>
      </c>
      <c s="34" t="s">
        <v>27</v>
      </c>
      <c s="34" t="s">
        <v>3032</v>
      </c>
      <c s="35" t="s">
        <v>3033</v>
      </c>
      <c s="6" t="s">
        <v>3035</v>
      </c>
      <c s="36" t="s">
        <v>516</v>
      </c>
      <c s="37">
        <v>5.019</v>
      </c>
      <c s="36">
        <v>0</v>
      </c>
      <c s="36">
        <f>ROUND(G39*H39,6)</f>
      </c>
      <c r="L39" s="38">
        <v>0</v>
      </c>
      <c s="32">
        <f>ROUND(ROUND(L39,2)*ROUND(G39,3),2)</f>
      </c>
      <c s="36" t="s">
        <v>447</v>
      </c>
      <c>
        <f>(M39*21)/100</f>
      </c>
      <c t="s">
        <v>28</v>
      </c>
    </row>
    <row r="40" spans="1:5" ht="25.5">
      <c r="A40" s="35" t="s">
        <v>56</v>
      </c>
      <c r="E40" s="39" t="s">
        <v>3035</v>
      </c>
    </row>
    <row r="41" spans="1:5" ht="25.5">
      <c r="A41" s="35" t="s">
        <v>57</v>
      </c>
      <c r="E41" s="40" t="s">
        <v>4913</v>
      </c>
    </row>
    <row r="42" spans="1:5" ht="12.75">
      <c r="A42" t="s">
        <v>58</v>
      </c>
      <c r="E42" s="39" t="s">
        <v>5</v>
      </c>
    </row>
    <row r="43" spans="1:16" ht="25.5">
      <c r="A43" t="s">
        <v>50</v>
      </c>
      <c s="34" t="s">
        <v>74</v>
      </c>
      <c s="34" t="s">
        <v>3056</v>
      </c>
      <c s="35" t="s">
        <v>3057</v>
      </c>
      <c s="6" t="s">
        <v>3059</v>
      </c>
      <c s="36" t="s">
        <v>516</v>
      </c>
      <c s="37">
        <v>9.754</v>
      </c>
      <c s="36">
        <v>0</v>
      </c>
      <c s="36">
        <f>ROUND(G43*H43,6)</f>
      </c>
      <c r="L43" s="38">
        <v>0</v>
      </c>
      <c s="32">
        <f>ROUND(ROUND(L43,2)*ROUND(G43,3),2)</f>
      </c>
      <c s="36" t="s">
        <v>447</v>
      </c>
      <c>
        <f>(M43*21)/100</f>
      </c>
      <c t="s">
        <v>28</v>
      </c>
    </row>
    <row r="44" spans="1:5" ht="25.5">
      <c r="A44" s="35" t="s">
        <v>56</v>
      </c>
      <c r="E44" s="39" t="s">
        <v>3059</v>
      </c>
    </row>
    <row r="45" spans="1:5" ht="51">
      <c r="A45" s="35" t="s">
        <v>57</v>
      </c>
      <c r="E45" s="40" t="s">
        <v>4914</v>
      </c>
    </row>
    <row r="46" spans="1:5" ht="12.75">
      <c r="A46" t="s">
        <v>58</v>
      </c>
      <c r="E46" s="39" t="s">
        <v>5</v>
      </c>
    </row>
    <row r="47" spans="1:16" ht="25.5">
      <c r="A47" t="s">
        <v>50</v>
      </c>
      <c s="34" t="s">
        <v>77</v>
      </c>
      <c s="34" t="s">
        <v>3044</v>
      </c>
      <c s="35" t="s">
        <v>3045</v>
      </c>
      <c s="6" t="s">
        <v>3047</v>
      </c>
      <c s="36" t="s">
        <v>516</v>
      </c>
      <c s="37">
        <v>35.866</v>
      </c>
      <c s="36">
        <v>0</v>
      </c>
      <c s="36">
        <f>ROUND(G47*H47,6)</f>
      </c>
      <c r="L47" s="38">
        <v>0</v>
      </c>
      <c s="32">
        <f>ROUND(ROUND(L47,2)*ROUND(G47,3),2)</f>
      </c>
      <c s="36" t="s">
        <v>447</v>
      </c>
      <c>
        <f>(M47*21)/100</f>
      </c>
      <c t="s">
        <v>28</v>
      </c>
    </row>
    <row r="48" spans="1:5" ht="25.5">
      <c r="A48" s="35" t="s">
        <v>56</v>
      </c>
      <c r="E48" s="39" t="s">
        <v>3047</v>
      </c>
    </row>
    <row r="49" spans="1:5" ht="25.5">
      <c r="A49" s="35" t="s">
        <v>57</v>
      </c>
      <c r="E49" s="40" t="s">
        <v>4915</v>
      </c>
    </row>
    <row r="50" spans="1:5" ht="12.75">
      <c r="A50" t="s">
        <v>58</v>
      </c>
      <c r="E50" s="39" t="s">
        <v>5</v>
      </c>
    </row>
    <row r="51" spans="1:16" ht="38.25">
      <c r="A51" t="s">
        <v>50</v>
      </c>
      <c s="34" t="s">
        <v>80</v>
      </c>
      <c s="34" t="s">
        <v>3038</v>
      </c>
      <c s="35" t="s">
        <v>3039</v>
      </c>
      <c s="6" t="s">
        <v>3041</v>
      </c>
      <c s="36" t="s">
        <v>516</v>
      </c>
      <c s="37">
        <v>487.098</v>
      </c>
      <c s="36">
        <v>0</v>
      </c>
      <c s="36">
        <f>ROUND(G51*H51,6)</f>
      </c>
      <c r="L51" s="38">
        <v>0</v>
      </c>
      <c s="32">
        <f>ROUND(ROUND(L51,2)*ROUND(G51,3),2)</f>
      </c>
      <c s="36" t="s">
        <v>447</v>
      </c>
      <c>
        <f>(M51*21)/100</f>
      </c>
      <c t="s">
        <v>28</v>
      </c>
    </row>
    <row r="52" spans="1:5" ht="38.25">
      <c r="A52" s="35" t="s">
        <v>56</v>
      </c>
      <c r="E52" s="39" t="s">
        <v>3041</v>
      </c>
    </row>
    <row r="53" spans="1:5" ht="102">
      <c r="A53" s="35" t="s">
        <v>57</v>
      </c>
      <c r="E53" s="40" t="s">
        <v>4916</v>
      </c>
    </row>
    <row r="54" spans="1:5" ht="12.75">
      <c r="A54" t="s">
        <v>58</v>
      </c>
      <c r="E54" s="39" t="s">
        <v>5</v>
      </c>
    </row>
    <row r="55" spans="1:16" ht="25.5">
      <c r="A55" t="s">
        <v>50</v>
      </c>
      <c s="34" t="s">
        <v>87</v>
      </c>
      <c s="34" t="s">
        <v>3014</v>
      </c>
      <c s="35" t="s">
        <v>3015</v>
      </c>
      <c s="6" t="s">
        <v>3017</v>
      </c>
      <c s="36" t="s">
        <v>516</v>
      </c>
      <c s="37">
        <v>136.312</v>
      </c>
      <c s="36">
        <v>0</v>
      </c>
      <c s="36">
        <f>ROUND(G55*H55,6)</f>
      </c>
      <c r="L55" s="38">
        <v>0</v>
      </c>
      <c s="32">
        <f>ROUND(ROUND(L55,2)*ROUND(G55,3),2)</f>
      </c>
      <c s="36" t="s">
        <v>61</v>
      </c>
      <c>
        <f>(M55*21)/100</f>
      </c>
      <c t="s">
        <v>28</v>
      </c>
    </row>
    <row r="56" spans="1:5" ht="25.5">
      <c r="A56" s="35" t="s">
        <v>56</v>
      </c>
      <c r="E56" s="39" t="s">
        <v>3017</v>
      </c>
    </row>
    <row r="57" spans="1:5" ht="76.5">
      <c r="A57" s="35" t="s">
        <v>57</v>
      </c>
      <c r="E57" s="40" t="s">
        <v>4917</v>
      </c>
    </row>
    <row r="58" spans="1:5" ht="12.75">
      <c r="A58" t="s">
        <v>58</v>
      </c>
      <c r="E58" s="39" t="s">
        <v>5</v>
      </c>
    </row>
    <row r="59" spans="1:16" ht="25.5">
      <c r="A59" t="s">
        <v>50</v>
      </c>
      <c s="34" t="s">
        <v>90</v>
      </c>
      <c s="34" t="s">
        <v>3020</v>
      </c>
      <c s="35" t="s">
        <v>3021</v>
      </c>
      <c s="6" t="s">
        <v>3023</v>
      </c>
      <c s="36" t="s">
        <v>516</v>
      </c>
      <c s="37">
        <v>1.668</v>
      </c>
      <c s="36">
        <v>0</v>
      </c>
      <c s="36">
        <f>ROUND(G59*H59,6)</f>
      </c>
      <c r="L59" s="38">
        <v>0</v>
      </c>
      <c s="32">
        <f>ROUND(ROUND(L59,2)*ROUND(G59,3),2)</f>
      </c>
      <c s="36" t="s">
        <v>61</v>
      </c>
      <c>
        <f>(M59*21)/100</f>
      </c>
      <c t="s">
        <v>28</v>
      </c>
    </row>
    <row r="60" spans="1:5" ht="25.5">
      <c r="A60" s="35" t="s">
        <v>56</v>
      </c>
      <c r="E60" s="39" t="s">
        <v>3023</v>
      </c>
    </row>
    <row r="61" spans="1:5" ht="76.5">
      <c r="A61" s="35" t="s">
        <v>57</v>
      </c>
      <c r="E61" s="40" t="s">
        <v>4918</v>
      </c>
    </row>
    <row r="62" spans="1:5" ht="12.75">
      <c r="A62" t="s">
        <v>58</v>
      </c>
      <c r="E62" s="39" t="s">
        <v>5</v>
      </c>
    </row>
    <row r="63" spans="1:16" ht="25.5">
      <c r="A63" t="s">
        <v>50</v>
      </c>
      <c s="34" t="s">
        <v>93</v>
      </c>
      <c s="34" t="s">
        <v>3026</v>
      </c>
      <c s="35" t="s">
        <v>3027</v>
      </c>
      <c s="6" t="s">
        <v>3029</v>
      </c>
      <c s="36" t="s">
        <v>516</v>
      </c>
      <c s="37">
        <v>0.744</v>
      </c>
      <c s="36">
        <v>0</v>
      </c>
      <c s="36">
        <f>ROUND(G63*H63,6)</f>
      </c>
      <c r="L63" s="38">
        <v>0</v>
      </c>
      <c s="32">
        <f>ROUND(ROUND(L63,2)*ROUND(G63,3),2)</f>
      </c>
      <c s="36" t="s">
        <v>61</v>
      </c>
      <c>
        <f>(M63*21)/100</f>
      </c>
      <c t="s">
        <v>28</v>
      </c>
    </row>
    <row r="64" spans="1:5" ht="25.5">
      <c r="A64" s="35" t="s">
        <v>56</v>
      </c>
      <c r="E64" s="39" t="s">
        <v>3029</v>
      </c>
    </row>
    <row r="65" spans="1:5" ht="63.75">
      <c r="A65" s="35" t="s">
        <v>57</v>
      </c>
      <c r="E65" s="40" t="s">
        <v>4919</v>
      </c>
    </row>
    <row r="66" spans="1:5" ht="12.75">
      <c r="A66" t="s">
        <v>58</v>
      </c>
      <c r="E66" s="39" t="s">
        <v>5</v>
      </c>
    </row>
    <row r="67" spans="1:16" ht="25.5">
      <c r="A67" t="s">
        <v>50</v>
      </c>
      <c s="34" t="s">
        <v>96</v>
      </c>
      <c s="34" t="s">
        <v>3050</v>
      </c>
      <c s="35" t="s">
        <v>3051</v>
      </c>
      <c s="6" t="s">
        <v>3053</v>
      </c>
      <c s="36" t="s">
        <v>516</v>
      </c>
      <c s="37">
        <v>36.671</v>
      </c>
      <c s="36">
        <v>0</v>
      </c>
      <c s="36">
        <f>ROUND(G67*H67,6)</f>
      </c>
      <c r="L67" s="38">
        <v>0</v>
      </c>
      <c s="32">
        <f>ROUND(ROUND(L67,2)*ROUND(G67,3),2)</f>
      </c>
      <c s="36" t="s">
        <v>61</v>
      </c>
      <c>
        <f>(M67*21)/100</f>
      </c>
      <c t="s">
        <v>28</v>
      </c>
    </row>
    <row r="68" spans="1:5" ht="25.5">
      <c r="A68" s="35" t="s">
        <v>56</v>
      </c>
      <c r="E68" s="39" t="s">
        <v>3053</v>
      </c>
    </row>
    <row r="69" spans="1:5" ht="76.5">
      <c r="A69" s="35" t="s">
        <v>57</v>
      </c>
      <c r="E69" s="40" t="s">
        <v>4920</v>
      </c>
    </row>
    <row r="70" spans="1:5" ht="12.75">
      <c r="A70" t="s">
        <v>58</v>
      </c>
      <c r="E70" s="39" t="s">
        <v>5</v>
      </c>
    </row>
    <row r="71" spans="1:16" ht="25.5">
      <c r="A71" t="s">
        <v>50</v>
      </c>
      <c s="34" t="s">
        <v>99</v>
      </c>
      <c s="34" t="s">
        <v>3068</v>
      </c>
      <c s="35" t="s">
        <v>3069</v>
      </c>
      <c s="6" t="s">
        <v>3071</v>
      </c>
      <c s="36" t="s">
        <v>516</v>
      </c>
      <c s="37">
        <v>12.59</v>
      </c>
      <c s="36">
        <v>0</v>
      </c>
      <c s="36">
        <f>ROUND(G71*H71,6)</f>
      </c>
      <c r="L71" s="38">
        <v>0</v>
      </c>
      <c s="32">
        <f>ROUND(ROUND(L71,2)*ROUND(G71,3),2)</f>
      </c>
      <c s="36" t="s">
        <v>61</v>
      </c>
      <c>
        <f>(M71*21)/100</f>
      </c>
      <c t="s">
        <v>28</v>
      </c>
    </row>
    <row r="72" spans="1:5" ht="25.5">
      <c r="A72" s="35" t="s">
        <v>56</v>
      </c>
      <c r="E72" s="39" t="s">
        <v>3071</v>
      </c>
    </row>
    <row r="73" spans="1:5" ht="76.5">
      <c r="A73" s="35" t="s">
        <v>57</v>
      </c>
      <c r="E73" s="40" t="s">
        <v>4921</v>
      </c>
    </row>
    <row r="74" spans="1:5" ht="12.75">
      <c r="A74" t="s">
        <v>58</v>
      </c>
      <c r="E74" s="39" t="s">
        <v>5</v>
      </c>
    </row>
    <row r="75" spans="1:16" ht="25.5">
      <c r="A75" t="s">
        <v>50</v>
      </c>
      <c s="34" t="s">
        <v>108</v>
      </c>
      <c s="34" t="s">
        <v>4831</v>
      </c>
      <c s="35" t="s">
        <v>4832</v>
      </c>
      <c s="6" t="s">
        <v>4834</v>
      </c>
      <c s="36" t="s">
        <v>516</v>
      </c>
      <c s="37">
        <v>0.55</v>
      </c>
      <c s="36">
        <v>0</v>
      </c>
      <c s="36">
        <f>ROUND(G75*H75,6)</f>
      </c>
      <c r="L75" s="38">
        <v>0</v>
      </c>
      <c s="32">
        <f>ROUND(ROUND(L75,2)*ROUND(G75,3),2)</f>
      </c>
      <c s="36" t="s">
        <v>447</v>
      </c>
      <c>
        <f>(M75*21)/100</f>
      </c>
      <c t="s">
        <v>28</v>
      </c>
    </row>
    <row r="76" spans="1:5" ht="25.5">
      <c r="A76" s="35" t="s">
        <v>56</v>
      </c>
      <c r="E76" s="39" t="s">
        <v>4834</v>
      </c>
    </row>
    <row r="77" spans="1:5" ht="38.25">
      <c r="A77" s="35" t="s">
        <v>57</v>
      </c>
      <c r="E77" s="42" t="s">
        <v>4922</v>
      </c>
    </row>
    <row r="78" spans="1:5" ht="12.75">
      <c r="A78" t="s">
        <v>58</v>
      </c>
      <c r="E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4923</v>
      </c>
      <c s="41">
        <f>Rekapitulace!C36</f>
      </c>
      <c s="20" t="s">
        <v>0</v>
      </c>
      <c t="s">
        <v>23</v>
      </c>
      <c t="s">
        <v>28</v>
      </c>
    </row>
    <row r="4" spans="1:16" ht="32" customHeight="1">
      <c r="A4" s="24" t="s">
        <v>20</v>
      </c>
      <c s="25" t="s">
        <v>29</v>
      </c>
      <c s="27" t="s">
        <v>4923</v>
      </c>
      <c r="E4" s="26" t="s">
        <v>4924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4923</v>
      </c>
      <c r="E8" s="30" t="s">
        <v>4924</v>
      </c>
      <c r="J8" s="29">
        <f>0+J9</f>
      </c>
      <c s="29">
        <f>0+K9</f>
      </c>
      <c s="29">
        <f>0+L9</f>
      </c>
      <c s="29">
        <f>0+M9</f>
      </c>
    </row>
    <row r="9" spans="1:13" ht="12.75">
      <c r="A9" t="s">
        <v>47</v>
      </c>
      <c r="C9" s="31" t="s">
        <v>4923</v>
      </c>
      <c r="E9" s="33" t="s">
        <v>4924</v>
      </c>
      <c r="J9" s="32">
        <f>0</f>
      </c>
      <c s="32">
        <f>0</f>
      </c>
      <c s="32">
        <f>0+L10+L14+L18+L22+L26+L30+L34</f>
      </c>
      <c s="32">
        <f>0+M10+M14+M18+M22+M26+M30+M34</f>
      </c>
    </row>
    <row r="10" spans="1:16" ht="25.5">
      <c r="A10" t="s">
        <v>50</v>
      </c>
      <c s="34" t="s">
        <v>51</v>
      </c>
      <c s="34" t="s">
        <v>4926</v>
      </c>
      <c s="35" t="s">
        <v>5</v>
      </c>
      <c s="6" t="s">
        <v>4927</v>
      </c>
      <c s="36" t="s">
        <v>437</v>
      </c>
      <c s="37">
        <v>1</v>
      </c>
      <c s="36">
        <v>0</v>
      </c>
      <c s="36">
        <f>ROUND(G10*H10,6)</f>
      </c>
      <c r="L10" s="38">
        <v>0</v>
      </c>
      <c s="32">
        <f>ROUND(ROUND(L10,2)*ROUND(G10,3),2)</f>
      </c>
      <c s="36" t="s">
        <v>61</v>
      </c>
      <c>
        <f>(M10*21)/100</f>
      </c>
      <c t="s">
        <v>28</v>
      </c>
    </row>
    <row r="11" spans="1:5" ht="25.5">
      <c r="A11" s="35" t="s">
        <v>56</v>
      </c>
      <c r="E11" s="39" t="s">
        <v>4927</v>
      </c>
    </row>
    <row r="12" spans="1:5" ht="12.75">
      <c r="A12" s="35" t="s">
        <v>57</v>
      </c>
      <c r="E12" s="40" t="s">
        <v>4928</v>
      </c>
    </row>
    <row r="13" spans="1:5" ht="12.75">
      <c r="A13" t="s">
        <v>58</v>
      </c>
      <c r="E13" s="39" t="s">
        <v>5</v>
      </c>
    </row>
    <row r="14" spans="1:16" ht="25.5">
      <c r="A14" t="s">
        <v>50</v>
      </c>
      <c s="34" t="s">
        <v>28</v>
      </c>
      <c s="34" t="s">
        <v>4929</v>
      </c>
      <c s="35" t="s">
        <v>5</v>
      </c>
      <c s="6" t="s">
        <v>4930</v>
      </c>
      <c s="36" t="s">
        <v>437</v>
      </c>
      <c s="37">
        <v>1</v>
      </c>
      <c s="36">
        <v>0</v>
      </c>
      <c s="36">
        <f>ROUND(G14*H14,6)</f>
      </c>
      <c r="L14" s="38">
        <v>0</v>
      </c>
      <c s="32">
        <f>ROUND(ROUND(L14,2)*ROUND(G14,3),2)</f>
      </c>
      <c s="36" t="s">
        <v>61</v>
      </c>
      <c>
        <f>(M14*21)/100</f>
      </c>
      <c t="s">
        <v>28</v>
      </c>
    </row>
    <row r="15" spans="1:5" ht="25.5">
      <c r="A15" s="35" t="s">
        <v>56</v>
      </c>
      <c r="E15" s="39" t="s">
        <v>4930</v>
      </c>
    </row>
    <row r="16" spans="1:5" ht="12.75">
      <c r="A16" s="35" t="s">
        <v>57</v>
      </c>
      <c r="E16" s="40" t="s">
        <v>4928</v>
      </c>
    </row>
    <row r="17" spans="1:5" ht="12.75">
      <c r="A17" t="s">
        <v>58</v>
      </c>
      <c r="E17" s="39" t="s">
        <v>5</v>
      </c>
    </row>
    <row r="18" spans="1:16" ht="25.5">
      <c r="A18" t="s">
        <v>50</v>
      </c>
      <c s="34" t="s">
        <v>26</v>
      </c>
      <c s="34" t="s">
        <v>4931</v>
      </c>
      <c s="35" t="s">
        <v>5</v>
      </c>
      <c s="6" t="s">
        <v>4932</v>
      </c>
      <c s="36" t="s">
        <v>437</v>
      </c>
      <c s="37">
        <v>1</v>
      </c>
      <c s="36">
        <v>0</v>
      </c>
      <c s="36">
        <f>ROUND(G18*H18,6)</f>
      </c>
      <c r="L18" s="38">
        <v>0</v>
      </c>
      <c s="32">
        <f>ROUND(ROUND(L18,2)*ROUND(G18,3),2)</f>
      </c>
      <c s="36" t="s">
        <v>61</v>
      </c>
      <c>
        <f>(M18*21)/100</f>
      </c>
      <c t="s">
        <v>28</v>
      </c>
    </row>
    <row r="19" spans="1:5" ht="25.5">
      <c r="A19" s="35" t="s">
        <v>56</v>
      </c>
      <c r="E19" s="39" t="s">
        <v>4932</v>
      </c>
    </row>
    <row r="20" spans="1:5" ht="12.75">
      <c r="A20" s="35" t="s">
        <v>57</v>
      </c>
      <c r="E20" s="40" t="s">
        <v>4928</v>
      </c>
    </row>
    <row r="21" spans="1:5" ht="12.75">
      <c r="A21" t="s">
        <v>58</v>
      </c>
      <c r="E21" s="39" t="s">
        <v>5</v>
      </c>
    </row>
    <row r="22" spans="1:16" ht="12.75">
      <c r="A22" t="s">
        <v>50</v>
      </c>
      <c s="34" t="s">
        <v>64</v>
      </c>
      <c s="34" t="s">
        <v>4933</v>
      </c>
      <c s="35" t="s">
        <v>5</v>
      </c>
      <c s="6" t="s">
        <v>4934</v>
      </c>
      <c s="36" t="s">
        <v>437</v>
      </c>
      <c s="37">
        <v>1</v>
      </c>
      <c s="36">
        <v>0</v>
      </c>
      <c s="36">
        <f>ROUND(G22*H22,6)</f>
      </c>
      <c r="L22" s="38">
        <v>0</v>
      </c>
      <c s="32">
        <f>ROUND(ROUND(L22,2)*ROUND(G22,3),2)</f>
      </c>
      <c s="36" t="s">
        <v>61</v>
      </c>
      <c>
        <f>(M22*21)/100</f>
      </c>
      <c t="s">
        <v>28</v>
      </c>
    </row>
    <row r="23" spans="1:5" ht="12.75">
      <c r="A23" s="35" t="s">
        <v>56</v>
      </c>
      <c r="E23" s="39" t="s">
        <v>4934</v>
      </c>
    </row>
    <row r="24" spans="1:5" ht="12.75">
      <c r="A24" s="35" t="s">
        <v>57</v>
      </c>
      <c r="E24" s="40" t="s">
        <v>5</v>
      </c>
    </row>
    <row r="25" spans="1:5" ht="12.75">
      <c r="A25" t="s">
        <v>58</v>
      </c>
      <c r="E25" s="39" t="s">
        <v>5</v>
      </c>
    </row>
    <row r="26" spans="1:16" ht="12.75">
      <c r="A26" t="s">
        <v>50</v>
      </c>
      <c s="34" t="s">
        <v>68</v>
      </c>
      <c s="34" t="s">
        <v>4935</v>
      </c>
      <c s="35" t="s">
        <v>5</v>
      </c>
      <c s="6" t="s">
        <v>4936</v>
      </c>
      <c s="36" t="s">
        <v>437</v>
      </c>
      <c s="37">
        <v>1</v>
      </c>
      <c s="36">
        <v>0</v>
      </c>
      <c s="36">
        <f>ROUND(G26*H26,6)</f>
      </c>
      <c r="L26" s="38">
        <v>0</v>
      </c>
      <c s="32">
        <f>ROUND(ROUND(L26,2)*ROUND(G26,3),2)</f>
      </c>
      <c s="36" t="s">
        <v>61</v>
      </c>
      <c>
        <f>(M26*21)/100</f>
      </c>
      <c t="s">
        <v>28</v>
      </c>
    </row>
    <row r="27" spans="1:5" ht="12.75">
      <c r="A27" s="35" t="s">
        <v>56</v>
      </c>
      <c r="E27" s="39" t="s">
        <v>4936</v>
      </c>
    </row>
    <row r="28" spans="1:5" ht="12.75">
      <c r="A28" s="35" t="s">
        <v>57</v>
      </c>
      <c r="E28" s="40" t="s">
        <v>5</v>
      </c>
    </row>
    <row r="29" spans="1:5" ht="12.75">
      <c r="A29" t="s">
        <v>58</v>
      </c>
      <c r="E29" s="39" t="s">
        <v>5</v>
      </c>
    </row>
    <row r="30" spans="1:16" ht="25.5">
      <c r="A30" t="s">
        <v>50</v>
      </c>
      <c s="34" t="s">
        <v>27</v>
      </c>
      <c s="34" t="s">
        <v>4937</v>
      </c>
      <c s="35" t="s">
        <v>5</v>
      </c>
      <c s="6" t="s">
        <v>4938</v>
      </c>
      <c s="36" t="s">
        <v>83</v>
      </c>
      <c s="37">
        <v>1</v>
      </c>
      <c s="36">
        <v>0</v>
      </c>
      <c s="36">
        <f>ROUND(G30*H30,6)</f>
      </c>
      <c r="L30" s="38">
        <v>0</v>
      </c>
      <c s="32">
        <f>ROUND(ROUND(L30,2)*ROUND(G30,3),2)</f>
      </c>
      <c s="36" t="s">
        <v>61</v>
      </c>
      <c>
        <f>(M30*21)/100</f>
      </c>
      <c t="s">
        <v>28</v>
      </c>
    </row>
    <row r="31" spans="1:5" ht="25.5">
      <c r="A31" s="35" t="s">
        <v>56</v>
      </c>
      <c r="E31" s="39" t="s">
        <v>4938</v>
      </c>
    </row>
    <row r="32" spans="1:5" ht="25.5">
      <c r="A32" s="35" t="s">
        <v>57</v>
      </c>
      <c r="E32" s="40" t="s">
        <v>3149</v>
      </c>
    </row>
    <row r="33" spans="1:5" ht="12.75">
      <c r="A33" t="s">
        <v>58</v>
      </c>
      <c r="E33" s="39" t="s">
        <v>5</v>
      </c>
    </row>
    <row r="34" spans="1:16" ht="12.75">
      <c r="A34" t="s">
        <v>50</v>
      </c>
      <c s="34" t="s">
        <v>74</v>
      </c>
      <c s="34" t="s">
        <v>4939</v>
      </c>
      <c s="35" t="s">
        <v>5</v>
      </c>
      <c s="6" t="s">
        <v>4940</v>
      </c>
      <c s="36" t="s">
        <v>83</v>
      </c>
      <c s="37">
        <v>1</v>
      </c>
      <c s="36">
        <v>0</v>
      </c>
      <c s="36">
        <f>ROUND(G34*H34,6)</f>
      </c>
      <c r="L34" s="38">
        <v>0</v>
      </c>
      <c s="32">
        <f>ROUND(ROUND(L34,2)*ROUND(G34,3),2)</f>
      </c>
      <c s="36" t="s">
        <v>61</v>
      </c>
      <c>
        <f>(M34*21)/100</f>
      </c>
      <c t="s">
        <v>28</v>
      </c>
    </row>
    <row r="35" spans="1:5" ht="12.75">
      <c r="A35" s="35" t="s">
        <v>56</v>
      </c>
      <c r="E35" s="39" t="s">
        <v>4940</v>
      </c>
    </row>
    <row r="36" spans="1:5" ht="25.5">
      <c r="A36" s="35" t="s">
        <v>57</v>
      </c>
      <c r="E36" s="40" t="s">
        <v>3149</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113</v>
      </c>
      <c r="E8" s="30" t="s">
        <v>112</v>
      </c>
      <c r="J8" s="29">
        <f>0+J9</f>
      </c>
      <c s="29">
        <f>0+K9</f>
      </c>
      <c s="29">
        <f>0+L9</f>
      </c>
      <c s="29">
        <f>0+M9</f>
      </c>
    </row>
    <row r="9" spans="1:13" ht="12.75">
      <c r="A9" t="s">
        <v>47</v>
      </c>
      <c r="C9" s="31" t="s">
        <v>48</v>
      </c>
      <c r="E9" s="33" t="s">
        <v>49</v>
      </c>
      <c r="J9" s="32">
        <f>0</f>
      </c>
      <c s="32">
        <f>0</f>
      </c>
      <c s="32">
        <f>0+L10+L14+L18+L22+L26+L30+L34+L38+L42+L46+L50+L54+L58+L62+L66+L70+L74</f>
      </c>
      <c s="32">
        <f>0+M10+M14+M18+M22+M26+M30+M34+M38+M42+M46+M50+M54+M58+M62+M66+M70+M74</f>
      </c>
    </row>
    <row r="10" spans="1:16" ht="12.75">
      <c r="A10" t="s">
        <v>50</v>
      </c>
      <c s="34" t="s">
        <v>51</v>
      </c>
      <c s="34" t="s">
        <v>114</v>
      </c>
      <c s="35" t="s">
        <v>5</v>
      </c>
      <c s="6" t="s">
        <v>115</v>
      </c>
      <c s="36" t="s">
        <v>54</v>
      </c>
      <c s="37">
        <v>1</v>
      </c>
      <c s="36">
        <v>0</v>
      </c>
      <c s="36">
        <f>ROUND(G10*H10,6)</f>
      </c>
      <c r="L10" s="38">
        <v>0</v>
      </c>
      <c s="32">
        <f>ROUND(ROUND(L10,2)*ROUND(G10,3),2)</f>
      </c>
      <c s="36" t="s">
        <v>61</v>
      </c>
      <c>
        <f>(M10*21)/100</f>
      </c>
      <c t="s">
        <v>28</v>
      </c>
    </row>
    <row r="11" spans="1:5" ht="12.75">
      <c r="A11" s="35" t="s">
        <v>56</v>
      </c>
      <c r="E11" s="39" t="s">
        <v>115</v>
      </c>
    </row>
    <row r="12" spans="1:5" ht="12.75">
      <c r="A12" s="35" t="s">
        <v>57</v>
      </c>
      <c r="E12" s="40" t="s">
        <v>5</v>
      </c>
    </row>
    <row r="13" spans="1:5" ht="12.75">
      <c r="A13" t="s">
        <v>58</v>
      </c>
      <c r="E13" s="39" t="s">
        <v>5</v>
      </c>
    </row>
    <row r="14" spans="1:16" ht="12.75">
      <c r="A14" t="s">
        <v>50</v>
      </c>
      <c s="34" t="s">
        <v>28</v>
      </c>
      <c s="34" t="s">
        <v>116</v>
      </c>
      <c s="35" t="s">
        <v>5</v>
      </c>
      <c s="6" t="s">
        <v>117</v>
      </c>
      <c s="36" t="s">
        <v>54</v>
      </c>
      <c s="37">
        <v>14</v>
      </c>
      <c s="36">
        <v>0</v>
      </c>
      <c s="36">
        <f>ROUND(G14*H14,6)</f>
      </c>
      <c r="L14" s="38">
        <v>0</v>
      </c>
      <c s="32">
        <f>ROUND(ROUND(L14,2)*ROUND(G14,3),2)</f>
      </c>
      <c s="36" t="s">
        <v>61</v>
      </c>
      <c>
        <f>(M14*21)/100</f>
      </c>
      <c t="s">
        <v>28</v>
      </c>
    </row>
    <row r="15" spans="1:5" ht="12.75">
      <c r="A15" s="35" t="s">
        <v>56</v>
      </c>
      <c r="E15" s="39" t="s">
        <v>117</v>
      </c>
    </row>
    <row r="16" spans="1:5" ht="12.75">
      <c r="A16" s="35" t="s">
        <v>57</v>
      </c>
      <c r="E16" s="40" t="s">
        <v>5</v>
      </c>
    </row>
    <row r="17" spans="1:5" ht="12.75">
      <c r="A17" t="s">
        <v>58</v>
      </c>
      <c r="E17" s="39" t="s">
        <v>5</v>
      </c>
    </row>
    <row r="18" spans="1:16" ht="12.75">
      <c r="A18" t="s">
        <v>50</v>
      </c>
      <c s="34" t="s">
        <v>26</v>
      </c>
      <c s="34" t="s">
        <v>118</v>
      </c>
      <c s="35" t="s">
        <v>5</v>
      </c>
      <c s="6" t="s">
        <v>119</v>
      </c>
      <c s="36" t="s">
        <v>54</v>
      </c>
      <c s="37">
        <v>14</v>
      </c>
      <c s="36">
        <v>0</v>
      </c>
      <c s="36">
        <f>ROUND(G18*H18,6)</f>
      </c>
      <c r="L18" s="38">
        <v>0</v>
      </c>
      <c s="32">
        <f>ROUND(ROUND(L18,2)*ROUND(G18,3),2)</f>
      </c>
      <c s="36" t="s">
        <v>61</v>
      </c>
      <c>
        <f>(M18*21)/100</f>
      </c>
      <c t="s">
        <v>28</v>
      </c>
    </row>
    <row r="19" spans="1:5" ht="12.75">
      <c r="A19" s="35" t="s">
        <v>56</v>
      </c>
      <c r="E19" s="39" t="s">
        <v>119</v>
      </c>
    </row>
    <row r="20" spans="1:5" ht="12.75">
      <c r="A20" s="35" t="s">
        <v>57</v>
      </c>
      <c r="E20" s="40" t="s">
        <v>5</v>
      </c>
    </row>
    <row r="21" spans="1:5" ht="12.75">
      <c r="A21" t="s">
        <v>58</v>
      </c>
      <c r="E21" s="39" t="s">
        <v>5</v>
      </c>
    </row>
    <row r="22" spans="1:16" ht="12.75">
      <c r="A22" t="s">
        <v>50</v>
      </c>
      <c s="34" t="s">
        <v>64</v>
      </c>
      <c s="34" t="s">
        <v>120</v>
      </c>
      <c s="35" t="s">
        <v>5</v>
      </c>
      <c s="6" t="s">
        <v>121</v>
      </c>
      <c s="36" t="s">
        <v>54</v>
      </c>
      <c s="37">
        <v>2</v>
      </c>
      <c s="36">
        <v>0</v>
      </c>
      <c s="36">
        <f>ROUND(G22*H22,6)</f>
      </c>
      <c r="L22" s="38">
        <v>0</v>
      </c>
      <c s="32">
        <f>ROUND(ROUND(L22,2)*ROUND(G22,3),2)</f>
      </c>
      <c s="36" t="s">
        <v>61</v>
      </c>
      <c>
        <f>(M22*21)/100</f>
      </c>
      <c t="s">
        <v>28</v>
      </c>
    </row>
    <row r="23" spans="1:5" ht="12.75">
      <c r="A23" s="35" t="s">
        <v>56</v>
      </c>
      <c r="E23" s="39" t="s">
        <v>121</v>
      </c>
    </row>
    <row r="24" spans="1:5" ht="12.75">
      <c r="A24" s="35" t="s">
        <v>57</v>
      </c>
      <c r="E24" s="40" t="s">
        <v>5</v>
      </c>
    </row>
    <row r="25" spans="1:5" ht="12.75">
      <c r="A25" t="s">
        <v>58</v>
      </c>
      <c r="E25" s="39" t="s">
        <v>5</v>
      </c>
    </row>
    <row r="26" spans="1:16" ht="25.5">
      <c r="A26" t="s">
        <v>50</v>
      </c>
      <c s="34" t="s">
        <v>68</v>
      </c>
      <c s="34" t="s">
        <v>122</v>
      </c>
      <c s="35" t="s">
        <v>5</v>
      </c>
      <c s="6" t="s">
        <v>123</v>
      </c>
      <c s="36" t="s">
        <v>54</v>
      </c>
      <c s="37">
        <v>1</v>
      </c>
      <c s="36">
        <v>0</v>
      </c>
      <c s="36">
        <f>ROUND(G26*H26,6)</f>
      </c>
      <c r="L26" s="38">
        <v>0</v>
      </c>
      <c s="32">
        <f>ROUND(ROUND(L26,2)*ROUND(G26,3),2)</f>
      </c>
      <c s="36" t="s">
        <v>61</v>
      </c>
      <c>
        <f>(M26*21)/100</f>
      </c>
      <c t="s">
        <v>28</v>
      </c>
    </row>
    <row r="27" spans="1:5" ht="25.5">
      <c r="A27" s="35" t="s">
        <v>56</v>
      </c>
      <c r="E27" s="39" t="s">
        <v>123</v>
      </c>
    </row>
    <row r="28" spans="1:5" ht="12.75">
      <c r="A28" s="35" t="s">
        <v>57</v>
      </c>
      <c r="E28" s="40" t="s">
        <v>5</v>
      </c>
    </row>
    <row r="29" spans="1:5" ht="12.75">
      <c r="A29" t="s">
        <v>58</v>
      </c>
      <c r="E29" s="39" t="s">
        <v>5</v>
      </c>
    </row>
    <row r="30" spans="1:16" ht="12.75">
      <c r="A30" t="s">
        <v>50</v>
      </c>
      <c s="34" t="s">
        <v>27</v>
      </c>
      <c s="34" t="s">
        <v>124</v>
      </c>
      <c s="35" t="s">
        <v>5</v>
      </c>
      <c s="6" t="s">
        <v>125</v>
      </c>
      <c s="36" t="s">
        <v>54</v>
      </c>
      <c s="37">
        <v>3</v>
      </c>
      <c s="36">
        <v>0</v>
      </c>
      <c s="36">
        <f>ROUND(G30*H30,6)</f>
      </c>
      <c r="L30" s="38">
        <v>0</v>
      </c>
      <c s="32">
        <f>ROUND(ROUND(L30,2)*ROUND(G30,3),2)</f>
      </c>
      <c s="36" t="s">
        <v>61</v>
      </c>
      <c>
        <f>(M30*21)/100</f>
      </c>
      <c t="s">
        <v>28</v>
      </c>
    </row>
    <row r="31" spans="1:5" ht="12.75">
      <c r="A31" s="35" t="s">
        <v>56</v>
      </c>
      <c r="E31" s="39" t="s">
        <v>125</v>
      </c>
    </row>
    <row r="32" spans="1:5" ht="12.75">
      <c r="A32" s="35" t="s">
        <v>57</v>
      </c>
      <c r="E32" s="40" t="s">
        <v>5</v>
      </c>
    </row>
    <row r="33" spans="1:5" ht="12.75">
      <c r="A33" t="s">
        <v>58</v>
      </c>
      <c r="E33" s="39" t="s">
        <v>5</v>
      </c>
    </row>
    <row r="34" spans="1:16" ht="12.75">
      <c r="A34" t="s">
        <v>50</v>
      </c>
      <c s="34" t="s">
        <v>74</v>
      </c>
      <c s="34" t="s">
        <v>126</v>
      </c>
      <c s="35" t="s">
        <v>5</v>
      </c>
      <c s="6" t="s">
        <v>127</v>
      </c>
      <c s="36" t="s">
        <v>48</v>
      </c>
      <c s="37">
        <v>180</v>
      </c>
      <c s="36">
        <v>0</v>
      </c>
      <c s="36">
        <f>ROUND(G34*H34,6)</f>
      </c>
      <c r="L34" s="38">
        <v>0</v>
      </c>
      <c s="32">
        <f>ROUND(ROUND(L34,2)*ROUND(G34,3),2)</f>
      </c>
      <c s="36" t="s">
        <v>61</v>
      </c>
      <c>
        <f>(M34*21)/100</f>
      </c>
      <c t="s">
        <v>28</v>
      </c>
    </row>
    <row r="35" spans="1:5" ht="12.75">
      <c r="A35" s="35" t="s">
        <v>56</v>
      </c>
      <c r="E35" s="39" t="s">
        <v>127</v>
      </c>
    </row>
    <row r="36" spans="1:5" ht="12.75">
      <c r="A36" s="35" t="s">
        <v>57</v>
      </c>
      <c r="E36" s="40" t="s">
        <v>5</v>
      </c>
    </row>
    <row r="37" spans="1:5" ht="12.75">
      <c r="A37" t="s">
        <v>58</v>
      </c>
      <c r="E37" s="39" t="s">
        <v>5</v>
      </c>
    </row>
    <row r="38" spans="1:16" ht="12.75">
      <c r="A38" t="s">
        <v>50</v>
      </c>
      <c s="34" t="s">
        <v>77</v>
      </c>
      <c s="34" t="s">
        <v>128</v>
      </c>
      <c s="35" t="s">
        <v>5</v>
      </c>
      <c s="6" t="s">
        <v>101</v>
      </c>
      <c s="36" t="s">
        <v>48</v>
      </c>
      <c s="37">
        <v>180</v>
      </c>
      <c s="36">
        <v>0</v>
      </c>
      <c s="36">
        <f>ROUND(G38*H38,6)</f>
      </c>
      <c r="L38" s="38">
        <v>0</v>
      </c>
      <c s="32">
        <f>ROUND(ROUND(L38,2)*ROUND(G38,3),2)</f>
      </c>
      <c s="36" t="s">
        <v>61</v>
      </c>
      <c>
        <f>(M38*21)/100</f>
      </c>
      <c t="s">
        <v>28</v>
      </c>
    </row>
    <row r="39" spans="1:5" ht="12.75">
      <c r="A39" s="35" t="s">
        <v>56</v>
      </c>
      <c r="E39" s="39" t="s">
        <v>101</v>
      </c>
    </row>
    <row r="40" spans="1:5" ht="12.75">
      <c r="A40" s="35" t="s">
        <v>57</v>
      </c>
      <c r="E40" s="40" t="s">
        <v>5</v>
      </c>
    </row>
    <row r="41" spans="1:5" ht="12.75">
      <c r="A41" t="s">
        <v>58</v>
      </c>
      <c r="E41" s="39" t="s">
        <v>5</v>
      </c>
    </row>
    <row r="42" spans="1:16" ht="12.75">
      <c r="A42" t="s">
        <v>50</v>
      </c>
      <c s="34" t="s">
        <v>80</v>
      </c>
      <c s="34" t="s">
        <v>129</v>
      </c>
      <c s="35" t="s">
        <v>5</v>
      </c>
      <c s="6" t="s">
        <v>130</v>
      </c>
      <c s="36" t="s">
        <v>71</v>
      </c>
      <c s="37">
        <v>16</v>
      </c>
      <c s="36">
        <v>0</v>
      </c>
      <c s="36">
        <f>ROUND(G42*H42,6)</f>
      </c>
      <c r="L42" s="38">
        <v>0</v>
      </c>
      <c s="32">
        <f>ROUND(ROUND(L42,2)*ROUND(G42,3),2)</f>
      </c>
      <c s="36" t="s">
        <v>61</v>
      </c>
      <c>
        <f>(M42*21)/100</f>
      </c>
      <c t="s">
        <v>28</v>
      </c>
    </row>
    <row r="43" spans="1:5" ht="12.75">
      <c r="A43" s="35" t="s">
        <v>56</v>
      </c>
      <c r="E43" s="39" t="s">
        <v>130</v>
      </c>
    </row>
    <row r="44" spans="1:5" ht="12.75">
      <c r="A44" s="35" t="s">
        <v>57</v>
      </c>
      <c r="E44" s="40" t="s">
        <v>5</v>
      </c>
    </row>
    <row r="45" spans="1:5" ht="12.75">
      <c r="A45" t="s">
        <v>58</v>
      </c>
      <c r="E45" s="39" t="s">
        <v>5</v>
      </c>
    </row>
    <row r="46" spans="1:16" ht="12.75">
      <c r="A46" t="s">
        <v>50</v>
      </c>
      <c s="34" t="s">
        <v>84</v>
      </c>
      <c s="34" t="s">
        <v>131</v>
      </c>
      <c s="35" t="s">
        <v>5</v>
      </c>
      <c s="6" t="s">
        <v>132</v>
      </c>
      <c s="36" t="s">
        <v>71</v>
      </c>
      <c s="37">
        <v>8</v>
      </c>
      <c s="36">
        <v>0</v>
      </c>
      <c s="36">
        <f>ROUND(G46*H46,6)</f>
      </c>
      <c r="L46" s="38">
        <v>0</v>
      </c>
      <c s="32">
        <f>ROUND(ROUND(L46,2)*ROUND(G46,3),2)</f>
      </c>
      <c s="36" t="s">
        <v>61</v>
      </c>
      <c>
        <f>(M46*21)/100</f>
      </c>
      <c t="s">
        <v>28</v>
      </c>
    </row>
    <row r="47" spans="1:5" ht="12.75">
      <c r="A47" s="35" t="s">
        <v>56</v>
      </c>
      <c r="E47" s="39" t="s">
        <v>132</v>
      </c>
    </row>
    <row r="48" spans="1:5" ht="12.75">
      <c r="A48" s="35" t="s">
        <v>57</v>
      </c>
      <c r="E48" s="40" t="s">
        <v>5</v>
      </c>
    </row>
    <row r="49" spans="1:5" ht="12.75">
      <c r="A49" t="s">
        <v>58</v>
      </c>
      <c r="E49" s="39" t="s">
        <v>5</v>
      </c>
    </row>
    <row r="50" spans="1:16" ht="12.75">
      <c r="A50" t="s">
        <v>50</v>
      </c>
      <c s="34" t="s">
        <v>87</v>
      </c>
      <c s="34" t="s">
        <v>133</v>
      </c>
      <c s="35" t="s">
        <v>5</v>
      </c>
      <c s="6" t="s">
        <v>134</v>
      </c>
      <c s="36" t="s">
        <v>54</v>
      </c>
      <c s="37">
        <v>18</v>
      </c>
      <c s="36">
        <v>0</v>
      </c>
      <c s="36">
        <f>ROUND(G50*H50,6)</f>
      </c>
      <c r="L50" s="38">
        <v>0</v>
      </c>
      <c s="32">
        <f>ROUND(ROUND(L50,2)*ROUND(G50,3),2)</f>
      </c>
      <c s="36" t="s">
        <v>61</v>
      </c>
      <c>
        <f>(M50*21)/100</f>
      </c>
      <c t="s">
        <v>28</v>
      </c>
    </row>
    <row r="51" spans="1:5" ht="12.75">
      <c r="A51" s="35" t="s">
        <v>56</v>
      </c>
      <c r="E51" s="39" t="s">
        <v>134</v>
      </c>
    </row>
    <row r="52" spans="1:5" ht="12.75">
      <c r="A52" s="35" t="s">
        <v>57</v>
      </c>
      <c r="E52" s="40" t="s">
        <v>5</v>
      </c>
    </row>
    <row r="53" spans="1:5" ht="12.75">
      <c r="A53" t="s">
        <v>58</v>
      </c>
      <c r="E53" s="39" t="s">
        <v>5</v>
      </c>
    </row>
    <row r="54" spans="1:16" ht="12.75">
      <c r="A54" t="s">
        <v>50</v>
      </c>
      <c s="34" t="s">
        <v>90</v>
      </c>
      <c s="34" t="s">
        <v>135</v>
      </c>
      <c s="35" t="s">
        <v>5</v>
      </c>
      <c s="6" t="s">
        <v>136</v>
      </c>
      <c s="36" t="s">
        <v>54</v>
      </c>
      <c s="37">
        <v>1</v>
      </c>
      <c s="36">
        <v>0</v>
      </c>
      <c s="36">
        <f>ROUND(G54*H54,6)</f>
      </c>
      <c r="L54" s="38">
        <v>0</v>
      </c>
      <c s="32">
        <f>ROUND(ROUND(L54,2)*ROUND(G54,3),2)</f>
      </c>
      <c s="36" t="s">
        <v>61</v>
      </c>
      <c>
        <f>(M54*21)/100</f>
      </c>
      <c t="s">
        <v>28</v>
      </c>
    </row>
    <row r="55" spans="1:5" ht="12.75">
      <c r="A55" s="35" t="s">
        <v>56</v>
      </c>
      <c r="E55" s="39" t="s">
        <v>136</v>
      </c>
    </row>
    <row r="56" spans="1:5" ht="12.75">
      <c r="A56" s="35" t="s">
        <v>57</v>
      </c>
      <c r="E56" s="40" t="s">
        <v>5</v>
      </c>
    </row>
    <row r="57" spans="1:5" ht="12.75">
      <c r="A57" t="s">
        <v>58</v>
      </c>
      <c r="E57" s="39" t="s">
        <v>5</v>
      </c>
    </row>
    <row r="58" spans="1:16" ht="12.75">
      <c r="A58" t="s">
        <v>50</v>
      </c>
      <c s="34" t="s">
        <v>93</v>
      </c>
      <c s="34" t="s">
        <v>137</v>
      </c>
      <c s="35" t="s">
        <v>5</v>
      </c>
      <c s="6" t="s">
        <v>138</v>
      </c>
      <c s="36" t="s">
        <v>139</v>
      </c>
      <c s="37">
        <v>1</v>
      </c>
      <c s="36">
        <v>0</v>
      </c>
      <c s="36">
        <f>ROUND(G58*H58,6)</f>
      </c>
      <c r="L58" s="38">
        <v>0</v>
      </c>
      <c s="32">
        <f>ROUND(ROUND(L58,2)*ROUND(G58,3),2)</f>
      </c>
      <c s="36" t="s">
        <v>55</v>
      </c>
      <c>
        <f>(M58*21)/100</f>
      </c>
      <c t="s">
        <v>28</v>
      </c>
    </row>
    <row r="59" spans="1:5" ht="12.75">
      <c r="A59" s="35" t="s">
        <v>56</v>
      </c>
      <c r="E59" s="39" t="s">
        <v>138</v>
      </c>
    </row>
    <row r="60" spans="1:5" ht="12.75">
      <c r="A60" s="35" t="s">
        <v>57</v>
      </c>
      <c r="E60" s="40" t="s">
        <v>5</v>
      </c>
    </row>
    <row r="61" spans="1:5" ht="12.75">
      <c r="A61" t="s">
        <v>58</v>
      </c>
      <c r="E61" s="39" t="s">
        <v>5</v>
      </c>
    </row>
    <row r="62" spans="1:16" ht="12.75">
      <c r="A62" t="s">
        <v>50</v>
      </c>
      <c s="34" t="s">
        <v>96</v>
      </c>
      <c s="34" t="s">
        <v>140</v>
      </c>
      <c s="35" t="s">
        <v>5</v>
      </c>
      <c s="6" t="s">
        <v>141</v>
      </c>
      <c s="36" t="s">
        <v>54</v>
      </c>
      <c s="37">
        <v>1</v>
      </c>
      <c s="36">
        <v>0</v>
      </c>
      <c s="36">
        <f>ROUND(G62*H62,6)</f>
      </c>
      <c r="L62" s="38">
        <v>0</v>
      </c>
      <c s="32">
        <f>ROUND(ROUND(L62,2)*ROUND(G62,3),2)</f>
      </c>
      <c s="36" t="s">
        <v>61</v>
      </c>
      <c>
        <f>(M62*21)/100</f>
      </c>
      <c t="s">
        <v>28</v>
      </c>
    </row>
    <row r="63" spans="1:5" ht="12.75">
      <c r="A63" s="35" t="s">
        <v>56</v>
      </c>
      <c r="E63" s="39" t="s">
        <v>141</v>
      </c>
    </row>
    <row r="64" spans="1:5" ht="12.75">
      <c r="A64" s="35" t="s">
        <v>57</v>
      </c>
      <c r="E64" s="40" t="s">
        <v>5</v>
      </c>
    </row>
    <row r="65" spans="1:5" ht="12.75">
      <c r="A65" t="s">
        <v>58</v>
      </c>
      <c r="E65" s="39" t="s">
        <v>5</v>
      </c>
    </row>
    <row r="66" spans="1:16" ht="25.5">
      <c r="A66" t="s">
        <v>50</v>
      </c>
      <c s="34" t="s">
        <v>99</v>
      </c>
      <c s="34" t="s">
        <v>142</v>
      </c>
      <c s="35" t="s">
        <v>5</v>
      </c>
      <c s="6" t="s">
        <v>143</v>
      </c>
      <c s="36" t="s">
        <v>54</v>
      </c>
      <c s="37">
        <v>1</v>
      </c>
      <c s="36">
        <v>0</v>
      </c>
      <c s="36">
        <f>ROUND(G66*H66,6)</f>
      </c>
      <c r="L66" s="38">
        <v>0</v>
      </c>
      <c s="32">
        <f>ROUND(ROUND(L66,2)*ROUND(G66,3),2)</f>
      </c>
      <c s="36" t="s">
        <v>61</v>
      </c>
      <c>
        <f>(M66*21)/100</f>
      </c>
      <c t="s">
        <v>28</v>
      </c>
    </row>
    <row r="67" spans="1:5" ht="38.25">
      <c r="A67" s="35" t="s">
        <v>56</v>
      </c>
      <c r="E67" s="39" t="s">
        <v>144</v>
      </c>
    </row>
    <row r="68" spans="1:5" ht="12.75">
      <c r="A68" s="35" t="s">
        <v>57</v>
      </c>
      <c r="E68" s="40" t="s">
        <v>5</v>
      </c>
    </row>
    <row r="69" spans="1:5" ht="12.75">
      <c r="A69" t="s">
        <v>58</v>
      </c>
      <c r="E69" s="39" t="s">
        <v>5</v>
      </c>
    </row>
    <row r="70" spans="1:16" ht="12.75">
      <c r="A70" t="s">
        <v>50</v>
      </c>
      <c s="34" t="s">
        <v>102</v>
      </c>
      <c s="34" t="s">
        <v>145</v>
      </c>
      <c s="35" t="s">
        <v>5</v>
      </c>
      <c s="6" t="s">
        <v>146</v>
      </c>
      <c s="36" t="s">
        <v>71</v>
      </c>
      <c s="37">
        <v>2</v>
      </c>
      <c s="36">
        <v>0</v>
      </c>
      <c s="36">
        <f>ROUND(G70*H70,6)</f>
      </c>
      <c r="L70" s="38">
        <v>0</v>
      </c>
      <c s="32">
        <f>ROUND(ROUND(L70,2)*ROUND(G70,3),2)</f>
      </c>
      <c s="36" t="s">
        <v>55</v>
      </c>
      <c>
        <f>(M70*21)/100</f>
      </c>
      <c t="s">
        <v>28</v>
      </c>
    </row>
    <row r="71" spans="1:5" ht="12.75">
      <c r="A71" s="35" t="s">
        <v>56</v>
      </c>
      <c r="E71" s="39" t="s">
        <v>146</v>
      </c>
    </row>
    <row r="72" spans="1:5" ht="12.75">
      <c r="A72" s="35" t="s">
        <v>57</v>
      </c>
      <c r="E72" s="40" t="s">
        <v>5</v>
      </c>
    </row>
    <row r="73" spans="1:5" ht="12.75">
      <c r="A73" t="s">
        <v>58</v>
      </c>
      <c r="E73" s="39" t="s">
        <v>5</v>
      </c>
    </row>
    <row r="74" spans="1:16" ht="12.75">
      <c r="A74" t="s">
        <v>50</v>
      </c>
      <c s="34" t="s">
        <v>105</v>
      </c>
      <c s="34" t="s">
        <v>147</v>
      </c>
      <c s="35" t="s">
        <v>5</v>
      </c>
      <c s="6" t="s">
        <v>148</v>
      </c>
      <c s="36" t="s">
        <v>54</v>
      </c>
      <c s="37">
        <v>1</v>
      </c>
      <c s="36">
        <v>0</v>
      </c>
      <c s="36">
        <f>ROUND(G74*H74,6)</f>
      </c>
      <c r="L74" s="38">
        <v>0</v>
      </c>
      <c s="32">
        <f>ROUND(ROUND(L74,2)*ROUND(G74,3),2)</f>
      </c>
      <c s="36" t="s">
        <v>61</v>
      </c>
      <c>
        <f>(M74*21)/100</f>
      </c>
      <c t="s">
        <v>28</v>
      </c>
    </row>
    <row r="75" spans="1:5" ht="12.75">
      <c r="A75" s="35" t="s">
        <v>56</v>
      </c>
      <c r="E75" s="39" t="s">
        <v>148</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151</v>
      </c>
      <c r="E8" s="30" t="s">
        <v>150</v>
      </c>
      <c r="J8" s="29">
        <f>0+J9</f>
      </c>
      <c s="29">
        <f>0+K9</f>
      </c>
      <c s="29">
        <f>0+L9</f>
      </c>
      <c s="29">
        <f>0+M9</f>
      </c>
    </row>
    <row r="9" spans="1:13" ht="12.75">
      <c r="A9" t="s">
        <v>47</v>
      </c>
      <c r="C9" s="31" t="s">
        <v>48</v>
      </c>
      <c r="E9" s="33" t="s">
        <v>49</v>
      </c>
      <c r="J9" s="32">
        <f>0</f>
      </c>
      <c s="32">
        <f>0</f>
      </c>
      <c s="32">
        <f>0+L10+L14+L18+L22+L26</f>
      </c>
      <c s="32">
        <f>0+M10+M14+M18+M22+M26</f>
      </c>
    </row>
    <row r="10" spans="1:16" ht="12.75">
      <c r="A10" t="s">
        <v>50</v>
      </c>
      <c s="34" t="s">
        <v>51</v>
      </c>
      <c s="34" t="s">
        <v>152</v>
      </c>
      <c s="35" t="s">
        <v>5</v>
      </c>
      <c s="6" t="s">
        <v>153</v>
      </c>
      <c s="36" t="s">
        <v>54</v>
      </c>
      <c s="37">
        <v>2</v>
      </c>
      <c s="36">
        <v>0</v>
      </c>
      <c s="36">
        <f>ROUND(G10*H10,6)</f>
      </c>
      <c r="L10" s="38">
        <v>0</v>
      </c>
      <c s="32">
        <f>ROUND(ROUND(L10,2)*ROUND(G10,3),2)</f>
      </c>
      <c s="36" t="s">
        <v>61</v>
      </c>
      <c>
        <f>(M10*21)/100</f>
      </c>
      <c t="s">
        <v>28</v>
      </c>
    </row>
    <row r="11" spans="1:5" ht="12.75">
      <c r="A11" s="35" t="s">
        <v>56</v>
      </c>
      <c r="E11" s="39" t="s">
        <v>153</v>
      </c>
    </row>
    <row r="12" spans="1:5" ht="12.75">
      <c r="A12" s="35" t="s">
        <v>57</v>
      </c>
      <c r="E12" s="40" t="s">
        <v>5</v>
      </c>
    </row>
    <row r="13" spans="1:5" ht="12.75">
      <c r="A13" t="s">
        <v>58</v>
      </c>
      <c r="E13" s="39" t="s">
        <v>5</v>
      </c>
    </row>
    <row r="14" spans="1:16" ht="12.75">
      <c r="A14" t="s">
        <v>50</v>
      </c>
      <c s="34" t="s">
        <v>28</v>
      </c>
      <c s="34" t="s">
        <v>154</v>
      </c>
      <c s="35" t="s">
        <v>5</v>
      </c>
      <c s="6" t="s">
        <v>155</v>
      </c>
      <c s="36" t="s">
        <v>54</v>
      </c>
      <c s="37">
        <v>4</v>
      </c>
      <c s="36">
        <v>0</v>
      </c>
      <c s="36">
        <f>ROUND(G14*H14,6)</f>
      </c>
      <c r="L14" s="38">
        <v>0</v>
      </c>
      <c s="32">
        <f>ROUND(ROUND(L14,2)*ROUND(G14,3),2)</f>
      </c>
      <c s="36" t="s">
        <v>61</v>
      </c>
      <c>
        <f>(M14*21)/100</f>
      </c>
      <c t="s">
        <v>28</v>
      </c>
    </row>
    <row r="15" spans="1:5" ht="12.75">
      <c r="A15" s="35" t="s">
        <v>56</v>
      </c>
      <c r="E15" s="39" t="s">
        <v>155</v>
      </c>
    </row>
    <row r="16" spans="1:5" ht="12.75">
      <c r="A16" s="35" t="s">
        <v>57</v>
      </c>
      <c r="E16" s="40" t="s">
        <v>5</v>
      </c>
    </row>
    <row r="17" spans="1:5" ht="12.75">
      <c r="A17" t="s">
        <v>58</v>
      </c>
      <c r="E17" s="39" t="s">
        <v>5</v>
      </c>
    </row>
    <row r="18" spans="1:16" ht="12.75">
      <c r="A18" t="s">
        <v>50</v>
      </c>
      <c s="34" t="s">
        <v>26</v>
      </c>
      <c s="34" t="s">
        <v>156</v>
      </c>
      <c s="35" t="s">
        <v>5</v>
      </c>
      <c s="6" t="s">
        <v>157</v>
      </c>
      <c s="36" t="s">
        <v>54</v>
      </c>
      <c s="37">
        <v>1</v>
      </c>
      <c s="36">
        <v>0</v>
      </c>
      <c s="36">
        <f>ROUND(G18*H18,6)</f>
      </c>
      <c r="L18" s="38">
        <v>0</v>
      </c>
      <c s="32">
        <f>ROUND(ROUND(L18,2)*ROUND(G18,3),2)</f>
      </c>
      <c s="36" t="s">
        <v>61</v>
      </c>
      <c>
        <f>(M18*21)/100</f>
      </c>
      <c t="s">
        <v>28</v>
      </c>
    </row>
    <row r="19" spans="1:5" ht="12.75">
      <c r="A19" s="35" t="s">
        <v>56</v>
      </c>
      <c r="E19" s="39" t="s">
        <v>157</v>
      </c>
    </row>
    <row r="20" spans="1:5" ht="12.75">
      <c r="A20" s="35" t="s">
        <v>57</v>
      </c>
      <c r="E20" s="40" t="s">
        <v>5</v>
      </c>
    </row>
    <row r="21" spans="1:5" ht="12.75">
      <c r="A21" t="s">
        <v>58</v>
      </c>
      <c r="E21" s="39" t="s">
        <v>5</v>
      </c>
    </row>
    <row r="22" spans="1:16" ht="12.75">
      <c r="A22" t="s">
        <v>50</v>
      </c>
      <c s="34" t="s">
        <v>64</v>
      </c>
      <c s="34" t="s">
        <v>158</v>
      </c>
      <c s="35" t="s">
        <v>5</v>
      </c>
      <c s="6" t="s">
        <v>79</v>
      </c>
      <c s="36" t="s">
        <v>54</v>
      </c>
      <c s="37">
        <v>1</v>
      </c>
      <c s="36">
        <v>0</v>
      </c>
      <c s="36">
        <f>ROUND(G22*H22,6)</f>
      </c>
      <c r="L22" s="38">
        <v>0</v>
      </c>
      <c s="32">
        <f>ROUND(ROUND(L22,2)*ROUND(G22,3),2)</f>
      </c>
      <c s="36" t="s">
        <v>61</v>
      </c>
      <c>
        <f>(M22*21)/100</f>
      </c>
      <c t="s">
        <v>28</v>
      </c>
    </row>
    <row r="23" spans="1:5" ht="12.75">
      <c r="A23" s="35" t="s">
        <v>56</v>
      </c>
      <c r="E23" s="39" t="s">
        <v>79</v>
      </c>
    </row>
    <row r="24" spans="1:5" ht="12.75">
      <c r="A24" s="35" t="s">
        <v>57</v>
      </c>
      <c r="E24" s="40" t="s">
        <v>5</v>
      </c>
    </row>
    <row r="25" spans="1:5" ht="12.75">
      <c r="A25" t="s">
        <v>58</v>
      </c>
      <c r="E25" s="39" t="s">
        <v>5</v>
      </c>
    </row>
    <row r="26" spans="1:16" ht="12.75">
      <c r="A26" t="s">
        <v>50</v>
      </c>
      <c s="34" t="s">
        <v>68</v>
      </c>
      <c s="34" t="s">
        <v>159</v>
      </c>
      <c s="35" t="s">
        <v>5</v>
      </c>
      <c s="6" t="s">
        <v>160</v>
      </c>
      <c s="36" t="s">
        <v>54</v>
      </c>
      <c s="37">
        <v>2</v>
      </c>
      <c s="36">
        <v>0</v>
      </c>
      <c s="36">
        <f>ROUND(G26*H26,6)</f>
      </c>
      <c r="L26" s="38">
        <v>0</v>
      </c>
      <c s="32">
        <f>ROUND(ROUND(L26,2)*ROUND(G26,3),2)</f>
      </c>
      <c s="36" t="s">
        <v>61</v>
      </c>
      <c>
        <f>(M26*21)/100</f>
      </c>
      <c t="s">
        <v>28</v>
      </c>
    </row>
    <row r="27" spans="1:5" ht="12.75">
      <c r="A27" s="35" t="s">
        <v>56</v>
      </c>
      <c r="E27" s="39" t="s">
        <v>160</v>
      </c>
    </row>
    <row r="28" spans="1:5" ht="12.75">
      <c r="A28" s="35" t="s">
        <v>57</v>
      </c>
      <c r="E28" s="40" t="s">
        <v>5</v>
      </c>
    </row>
    <row r="29" spans="1:5" ht="12.75">
      <c r="A29" t="s">
        <v>58</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COUNTIFS(L8:L154,"=0",A8:A154,"P")+COUNTIFS(L8:L154,"",A8:A154,"P")+SUM(Q8:Q154)</f>
      </c>
    </row>
    <row r="8" spans="1:13" ht="12.75">
      <c r="A8" t="s">
        <v>45</v>
      </c>
      <c r="C8" s="28" t="s">
        <v>165</v>
      </c>
      <c r="E8" s="30" t="s">
        <v>164</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50</v>
      </c>
      <c s="34" t="s">
        <v>51</v>
      </c>
      <c s="34" t="s">
        <v>166</v>
      </c>
      <c s="35" t="s">
        <v>5</v>
      </c>
      <c s="6" t="s">
        <v>167</v>
      </c>
      <c s="36" t="s">
        <v>54</v>
      </c>
      <c s="37">
        <v>1</v>
      </c>
      <c s="36">
        <v>0</v>
      </c>
      <c s="36">
        <f>ROUND(G10*H10,6)</f>
      </c>
      <c r="L10" s="38">
        <v>0</v>
      </c>
      <c s="32">
        <f>ROUND(ROUND(L10,2)*ROUND(G10,3),2)</f>
      </c>
      <c s="36" t="s">
        <v>55</v>
      </c>
      <c>
        <f>(M10*21)/100</f>
      </c>
      <c t="s">
        <v>28</v>
      </c>
    </row>
    <row r="11" spans="1:5" ht="12.75">
      <c r="A11" s="35" t="s">
        <v>56</v>
      </c>
      <c r="E11" s="39" t="s">
        <v>167</v>
      </c>
    </row>
    <row r="12" spans="1:5" ht="12.75">
      <c r="A12" s="35" t="s">
        <v>57</v>
      </c>
      <c r="E12" s="40" t="s">
        <v>5</v>
      </c>
    </row>
    <row r="13" spans="1:5" ht="12.75">
      <c r="A13" t="s">
        <v>58</v>
      </c>
      <c r="E13" s="39" t="s">
        <v>5</v>
      </c>
    </row>
    <row r="14" spans="1:16" ht="12.75">
      <c r="A14" t="s">
        <v>50</v>
      </c>
      <c s="34" t="s">
        <v>28</v>
      </c>
      <c s="34" t="s">
        <v>168</v>
      </c>
      <c s="35" t="s">
        <v>5</v>
      </c>
      <c s="6" t="s">
        <v>169</v>
      </c>
      <c s="36" t="s">
        <v>54</v>
      </c>
      <c s="37">
        <v>1</v>
      </c>
      <c s="36">
        <v>0</v>
      </c>
      <c s="36">
        <f>ROUND(G14*H14,6)</f>
      </c>
      <c r="L14" s="38">
        <v>0</v>
      </c>
      <c s="32">
        <f>ROUND(ROUND(L14,2)*ROUND(G14,3),2)</f>
      </c>
      <c s="36" t="s">
        <v>55</v>
      </c>
      <c>
        <f>(M14*21)/100</f>
      </c>
      <c t="s">
        <v>28</v>
      </c>
    </row>
    <row r="15" spans="1:5" ht="12.75">
      <c r="A15" s="35" t="s">
        <v>56</v>
      </c>
      <c r="E15" s="39" t="s">
        <v>169</v>
      </c>
    </row>
    <row r="16" spans="1:5" ht="12.75">
      <c r="A16" s="35" t="s">
        <v>57</v>
      </c>
      <c r="E16" s="40" t="s">
        <v>5</v>
      </c>
    </row>
    <row r="17" spans="1:5" ht="12.75">
      <c r="A17" t="s">
        <v>58</v>
      </c>
      <c r="E17" s="39" t="s">
        <v>5</v>
      </c>
    </row>
    <row r="18" spans="1:16" ht="25.5">
      <c r="A18" t="s">
        <v>50</v>
      </c>
      <c s="34" t="s">
        <v>26</v>
      </c>
      <c s="34" t="s">
        <v>170</v>
      </c>
      <c s="35" t="s">
        <v>5</v>
      </c>
      <c s="6" t="s">
        <v>171</v>
      </c>
      <c s="36" t="s">
        <v>54</v>
      </c>
      <c s="37">
        <v>1</v>
      </c>
      <c s="36">
        <v>0</v>
      </c>
      <c s="36">
        <f>ROUND(G18*H18,6)</f>
      </c>
      <c r="L18" s="38">
        <v>0</v>
      </c>
      <c s="32">
        <f>ROUND(ROUND(L18,2)*ROUND(G18,3),2)</f>
      </c>
      <c s="36" t="s">
        <v>61</v>
      </c>
      <c>
        <f>(M18*21)/100</f>
      </c>
      <c t="s">
        <v>28</v>
      </c>
    </row>
    <row r="19" spans="1:5" ht="25.5">
      <c r="A19" s="35" t="s">
        <v>56</v>
      </c>
      <c r="E19" s="39" t="s">
        <v>171</v>
      </c>
    </row>
    <row r="20" spans="1:5" ht="12.75">
      <c r="A20" s="35" t="s">
        <v>57</v>
      </c>
      <c r="E20" s="40" t="s">
        <v>5</v>
      </c>
    </row>
    <row r="21" spans="1:5" ht="12.75">
      <c r="A21" t="s">
        <v>58</v>
      </c>
      <c r="E21" s="39" t="s">
        <v>5</v>
      </c>
    </row>
    <row r="22" spans="1:16" ht="12.75">
      <c r="A22" t="s">
        <v>50</v>
      </c>
      <c s="34" t="s">
        <v>64</v>
      </c>
      <c s="34" t="s">
        <v>172</v>
      </c>
      <c s="35" t="s">
        <v>5</v>
      </c>
      <c s="6" t="s">
        <v>173</v>
      </c>
      <c s="36" t="s">
        <v>54</v>
      </c>
      <c s="37">
        <v>2</v>
      </c>
      <c s="36">
        <v>0</v>
      </c>
      <c s="36">
        <f>ROUND(G22*H22,6)</f>
      </c>
      <c r="L22" s="38">
        <v>0</v>
      </c>
      <c s="32">
        <f>ROUND(ROUND(L22,2)*ROUND(G22,3),2)</f>
      </c>
      <c s="36" t="s">
        <v>61</v>
      </c>
      <c>
        <f>(M22*21)/100</f>
      </c>
      <c t="s">
        <v>28</v>
      </c>
    </row>
    <row r="23" spans="1:5" ht="12.75">
      <c r="A23" s="35" t="s">
        <v>56</v>
      </c>
      <c r="E23" s="39" t="s">
        <v>173</v>
      </c>
    </row>
    <row r="24" spans="1:5" ht="12.75">
      <c r="A24" s="35" t="s">
        <v>57</v>
      </c>
      <c r="E24" s="40" t="s">
        <v>5</v>
      </c>
    </row>
    <row r="25" spans="1:5" ht="12.75">
      <c r="A25" t="s">
        <v>58</v>
      </c>
      <c r="E25" s="39" t="s">
        <v>5</v>
      </c>
    </row>
    <row r="26" spans="1:16" ht="12.75">
      <c r="A26" t="s">
        <v>50</v>
      </c>
      <c s="34" t="s">
        <v>68</v>
      </c>
      <c s="34" t="s">
        <v>174</v>
      </c>
      <c s="35" t="s">
        <v>5</v>
      </c>
      <c s="6" t="s">
        <v>175</v>
      </c>
      <c s="36" t="s">
        <v>54</v>
      </c>
      <c s="37">
        <v>1</v>
      </c>
      <c s="36">
        <v>0</v>
      </c>
      <c s="36">
        <f>ROUND(G26*H26,6)</f>
      </c>
      <c r="L26" s="38">
        <v>0</v>
      </c>
      <c s="32">
        <f>ROUND(ROUND(L26,2)*ROUND(G26,3),2)</f>
      </c>
      <c s="36" t="s">
        <v>61</v>
      </c>
      <c>
        <f>(M26*21)/100</f>
      </c>
      <c t="s">
        <v>28</v>
      </c>
    </row>
    <row r="27" spans="1:5" ht="12.75">
      <c r="A27" s="35" t="s">
        <v>56</v>
      </c>
      <c r="E27" s="39" t="s">
        <v>175</v>
      </c>
    </row>
    <row r="28" spans="1:5" ht="12.75">
      <c r="A28" s="35" t="s">
        <v>57</v>
      </c>
      <c r="E28" s="40" t="s">
        <v>5</v>
      </c>
    </row>
    <row r="29" spans="1:5" ht="12.75">
      <c r="A29" t="s">
        <v>58</v>
      </c>
      <c r="E29" s="39" t="s">
        <v>5</v>
      </c>
    </row>
    <row r="30" spans="1:16" ht="12.75">
      <c r="A30" t="s">
        <v>50</v>
      </c>
      <c s="34" t="s">
        <v>27</v>
      </c>
      <c s="34" t="s">
        <v>176</v>
      </c>
      <c s="35" t="s">
        <v>5</v>
      </c>
      <c s="6" t="s">
        <v>177</v>
      </c>
      <c s="36" t="s">
        <v>54</v>
      </c>
      <c s="37">
        <v>3</v>
      </c>
      <c s="36">
        <v>0</v>
      </c>
      <c s="36">
        <f>ROUND(G30*H30,6)</f>
      </c>
      <c r="L30" s="38">
        <v>0</v>
      </c>
      <c s="32">
        <f>ROUND(ROUND(L30,2)*ROUND(G30,3),2)</f>
      </c>
      <c s="36" t="s">
        <v>61</v>
      </c>
      <c>
        <f>(M30*21)/100</f>
      </c>
      <c t="s">
        <v>28</v>
      </c>
    </row>
    <row r="31" spans="1:5" ht="12.75">
      <c r="A31" s="35" t="s">
        <v>56</v>
      </c>
      <c r="E31" s="39" t="s">
        <v>177</v>
      </c>
    </row>
    <row r="32" spans="1:5" ht="12.75">
      <c r="A32" s="35" t="s">
        <v>57</v>
      </c>
      <c r="E32" s="40" t="s">
        <v>5</v>
      </c>
    </row>
    <row r="33" spans="1:5" ht="12.75">
      <c r="A33" t="s">
        <v>58</v>
      </c>
      <c r="E33" s="39" t="s">
        <v>5</v>
      </c>
    </row>
    <row r="34" spans="1:16" ht="12.75">
      <c r="A34" t="s">
        <v>50</v>
      </c>
      <c s="34" t="s">
        <v>74</v>
      </c>
      <c s="34" t="s">
        <v>178</v>
      </c>
      <c s="35" t="s">
        <v>5</v>
      </c>
      <c s="6" t="s">
        <v>179</v>
      </c>
      <c s="36" t="s">
        <v>54</v>
      </c>
      <c s="37">
        <v>7</v>
      </c>
      <c s="36">
        <v>0</v>
      </c>
      <c s="36">
        <f>ROUND(G34*H34,6)</f>
      </c>
      <c r="L34" s="38">
        <v>0</v>
      </c>
      <c s="32">
        <f>ROUND(ROUND(L34,2)*ROUND(G34,3),2)</f>
      </c>
      <c s="36" t="s">
        <v>61</v>
      </c>
      <c>
        <f>(M34*21)/100</f>
      </c>
      <c t="s">
        <v>28</v>
      </c>
    </row>
    <row r="35" spans="1:5" ht="12.75">
      <c r="A35" s="35" t="s">
        <v>56</v>
      </c>
      <c r="E35" s="39" t="s">
        <v>179</v>
      </c>
    </row>
    <row r="36" spans="1:5" ht="12.75">
      <c r="A36" s="35" t="s">
        <v>57</v>
      </c>
      <c r="E36" s="40" t="s">
        <v>5</v>
      </c>
    </row>
    <row r="37" spans="1:5" ht="12.75">
      <c r="A37" t="s">
        <v>58</v>
      </c>
      <c r="E37" s="39" t="s">
        <v>5</v>
      </c>
    </row>
    <row r="38" spans="1:16" ht="12.75">
      <c r="A38" t="s">
        <v>50</v>
      </c>
      <c s="34" t="s">
        <v>77</v>
      </c>
      <c s="34" t="s">
        <v>180</v>
      </c>
      <c s="35" t="s">
        <v>5</v>
      </c>
      <c s="6" t="s">
        <v>181</v>
      </c>
      <c s="36" t="s">
        <v>54</v>
      </c>
      <c s="37">
        <v>13</v>
      </c>
      <c s="36">
        <v>0</v>
      </c>
      <c s="36">
        <f>ROUND(G38*H38,6)</f>
      </c>
      <c r="L38" s="38">
        <v>0</v>
      </c>
      <c s="32">
        <f>ROUND(ROUND(L38,2)*ROUND(G38,3),2)</f>
      </c>
      <c s="36" t="s">
        <v>61</v>
      </c>
      <c>
        <f>(M38*21)/100</f>
      </c>
      <c t="s">
        <v>28</v>
      </c>
    </row>
    <row r="39" spans="1:5" ht="12.75">
      <c r="A39" s="35" t="s">
        <v>56</v>
      </c>
      <c r="E39" s="39" t="s">
        <v>181</v>
      </c>
    </row>
    <row r="40" spans="1:5" ht="12.75">
      <c r="A40" s="35" t="s">
        <v>57</v>
      </c>
      <c r="E40" s="40" t="s">
        <v>5</v>
      </c>
    </row>
    <row r="41" spans="1:5" ht="12.75">
      <c r="A41" t="s">
        <v>58</v>
      </c>
      <c r="E41" s="39" t="s">
        <v>5</v>
      </c>
    </row>
    <row r="42" spans="1:16" ht="12.75">
      <c r="A42" t="s">
        <v>50</v>
      </c>
      <c s="34" t="s">
        <v>80</v>
      </c>
      <c s="34" t="s">
        <v>182</v>
      </c>
      <c s="35" t="s">
        <v>5</v>
      </c>
      <c s="6" t="s">
        <v>183</v>
      </c>
      <c s="36" t="s">
        <v>54</v>
      </c>
      <c s="37">
        <v>13</v>
      </c>
      <c s="36">
        <v>0</v>
      </c>
      <c s="36">
        <f>ROUND(G42*H42,6)</f>
      </c>
      <c r="L42" s="38">
        <v>0</v>
      </c>
      <c s="32">
        <f>ROUND(ROUND(L42,2)*ROUND(G42,3),2)</f>
      </c>
      <c s="36" t="s">
        <v>61</v>
      </c>
      <c>
        <f>(M42*21)/100</f>
      </c>
      <c t="s">
        <v>28</v>
      </c>
    </row>
    <row r="43" spans="1:5" ht="12.75">
      <c r="A43" s="35" t="s">
        <v>56</v>
      </c>
      <c r="E43" s="39" t="s">
        <v>183</v>
      </c>
    </row>
    <row r="44" spans="1:5" ht="12.75">
      <c r="A44" s="35" t="s">
        <v>57</v>
      </c>
      <c r="E44" s="40" t="s">
        <v>5</v>
      </c>
    </row>
    <row r="45" spans="1:5" ht="12.75">
      <c r="A45" t="s">
        <v>58</v>
      </c>
      <c r="E45" s="39" t="s">
        <v>5</v>
      </c>
    </row>
    <row r="46" spans="1:16" ht="12.75">
      <c r="A46" t="s">
        <v>50</v>
      </c>
      <c s="34" t="s">
        <v>84</v>
      </c>
      <c s="34" t="s">
        <v>184</v>
      </c>
      <c s="35" t="s">
        <v>5</v>
      </c>
      <c s="6" t="s">
        <v>185</v>
      </c>
      <c s="36" t="s">
        <v>54</v>
      </c>
      <c s="37">
        <v>52</v>
      </c>
      <c s="36">
        <v>0</v>
      </c>
      <c s="36">
        <f>ROUND(G46*H46,6)</f>
      </c>
      <c r="L46" s="38">
        <v>0</v>
      </c>
      <c s="32">
        <f>ROUND(ROUND(L46,2)*ROUND(G46,3),2)</f>
      </c>
      <c s="36" t="s">
        <v>61</v>
      </c>
      <c>
        <f>(M46*21)/100</f>
      </c>
      <c t="s">
        <v>28</v>
      </c>
    </row>
    <row r="47" spans="1:5" ht="12.75">
      <c r="A47" s="35" t="s">
        <v>56</v>
      </c>
      <c r="E47" s="39" t="s">
        <v>185</v>
      </c>
    </row>
    <row r="48" spans="1:5" ht="12.75">
      <c r="A48" s="35" t="s">
        <v>57</v>
      </c>
      <c r="E48" s="40" t="s">
        <v>5</v>
      </c>
    </row>
    <row r="49" spans="1:5" ht="12.75">
      <c r="A49" t="s">
        <v>58</v>
      </c>
      <c r="E49" s="39" t="s">
        <v>5</v>
      </c>
    </row>
    <row r="50" spans="1:16" ht="12.75">
      <c r="A50" t="s">
        <v>50</v>
      </c>
      <c s="34" t="s">
        <v>87</v>
      </c>
      <c s="34" t="s">
        <v>186</v>
      </c>
      <c s="35" t="s">
        <v>5</v>
      </c>
      <c s="6" t="s">
        <v>187</v>
      </c>
      <c s="36" t="s">
        <v>54</v>
      </c>
      <c s="37">
        <v>26</v>
      </c>
      <c s="36">
        <v>0</v>
      </c>
      <c s="36">
        <f>ROUND(G50*H50,6)</f>
      </c>
      <c r="L50" s="38">
        <v>0</v>
      </c>
      <c s="32">
        <f>ROUND(ROUND(L50,2)*ROUND(G50,3),2)</f>
      </c>
      <c s="36" t="s">
        <v>61</v>
      </c>
      <c>
        <f>(M50*21)/100</f>
      </c>
      <c t="s">
        <v>28</v>
      </c>
    </row>
    <row r="51" spans="1:5" ht="12.75">
      <c r="A51" s="35" t="s">
        <v>56</v>
      </c>
      <c r="E51" s="39" t="s">
        <v>187</v>
      </c>
    </row>
    <row r="52" spans="1:5" ht="12.75">
      <c r="A52" s="35" t="s">
        <v>57</v>
      </c>
      <c r="E52" s="40" t="s">
        <v>5</v>
      </c>
    </row>
    <row r="53" spans="1:5" ht="12.75">
      <c r="A53" t="s">
        <v>58</v>
      </c>
      <c r="E53" s="39" t="s">
        <v>5</v>
      </c>
    </row>
    <row r="54" spans="1:16" ht="25.5">
      <c r="A54" t="s">
        <v>50</v>
      </c>
      <c s="34" t="s">
        <v>90</v>
      </c>
      <c s="34" t="s">
        <v>188</v>
      </c>
      <c s="35" t="s">
        <v>5</v>
      </c>
      <c s="6" t="s">
        <v>189</v>
      </c>
      <c s="36" t="s">
        <v>139</v>
      </c>
      <c s="37">
        <v>39</v>
      </c>
      <c s="36">
        <v>0.0002</v>
      </c>
      <c s="36">
        <f>ROUND(G54*H54,6)</f>
      </c>
      <c r="L54" s="38">
        <v>0</v>
      </c>
      <c s="32">
        <f>ROUND(ROUND(L54,2)*ROUND(G54,3),2)</f>
      </c>
      <c s="36" t="s">
        <v>61</v>
      </c>
      <c>
        <f>(M54*21)/100</f>
      </c>
      <c t="s">
        <v>28</v>
      </c>
    </row>
    <row r="55" spans="1:5" ht="25.5">
      <c r="A55" s="35" t="s">
        <v>56</v>
      </c>
      <c r="E55" s="39" t="s">
        <v>189</v>
      </c>
    </row>
    <row r="56" spans="1:5" ht="12.75">
      <c r="A56" s="35" t="s">
        <v>57</v>
      </c>
      <c r="E56" s="40" t="s">
        <v>5</v>
      </c>
    </row>
    <row r="57" spans="1:5" ht="12.75">
      <c r="A57" t="s">
        <v>58</v>
      </c>
      <c r="E57" s="39" t="s">
        <v>5</v>
      </c>
    </row>
    <row r="58" spans="1:16" ht="12.75">
      <c r="A58" t="s">
        <v>50</v>
      </c>
      <c s="34" t="s">
        <v>93</v>
      </c>
      <c s="34" t="s">
        <v>190</v>
      </c>
      <c s="35" t="s">
        <v>5</v>
      </c>
      <c s="6" t="s">
        <v>191</v>
      </c>
      <c s="36" t="s">
        <v>139</v>
      </c>
      <c s="37">
        <v>39</v>
      </c>
      <c s="36">
        <v>0</v>
      </c>
      <c s="36">
        <f>ROUND(G58*H58,6)</f>
      </c>
      <c r="L58" s="38">
        <v>0</v>
      </c>
      <c s="32">
        <f>ROUND(ROUND(L58,2)*ROUND(G58,3),2)</f>
      </c>
      <c s="36" t="s">
        <v>61</v>
      </c>
      <c>
        <f>(M58*21)/100</f>
      </c>
      <c t="s">
        <v>28</v>
      </c>
    </row>
    <row r="59" spans="1:5" ht="12.75">
      <c r="A59" s="35" t="s">
        <v>56</v>
      </c>
      <c r="E59" s="39" t="s">
        <v>192</v>
      </c>
    </row>
    <row r="60" spans="1:5" ht="12.75">
      <c r="A60" s="35" t="s">
        <v>57</v>
      </c>
      <c r="E60" s="40" t="s">
        <v>5</v>
      </c>
    </row>
    <row r="61" spans="1:5" ht="12.75">
      <c r="A61" t="s">
        <v>58</v>
      </c>
      <c r="E61" s="39" t="s">
        <v>5</v>
      </c>
    </row>
    <row r="62" spans="1:16" ht="12.75">
      <c r="A62" t="s">
        <v>50</v>
      </c>
      <c s="34" t="s">
        <v>96</v>
      </c>
      <c s="34" t="s">
        <v>193</v>
      </c>
      <c s="35" t="s">
        <v>5</v>
      </c>
      <c s="6" t="s">
        <v>194</v>
      </c>
      <c s="36" t="s">
        <v>48</v>
      </c>
      <c s="37">
        <v>140</v>
      </c>
      <c s="36">
        <v>0</v>
      </c>
      <c s="36">
        <f>ROUND(G62*H62,6)</f>
      </c>
      <c r="L62" s="38">
        <v>0</v>
      </c>
      <c s="32">
        <f>ROUND(ROUND(L62,2)*ROUND(G62,3),2)</f>
      </c>
      <c s="36" t="s">
        <v>61</v>
      </c>
      <c>
        <f>(M62*21)/100</f>
      </c>
      <c t="s">
        <v>28</v>
      </c>
    </row>
    <row r="63" spans="1:5" ht="12.75">
      <c r="A63" s="35" t="s">
        <v>56</v>
      </c>
      <c r="E63" s="39" t="s">
        <v>194</v>
      </c>
    </row>
    <row r="64" spans="1:5" ht="12.75">
      <c r="A64" s="35" t="s">
        <v>57</v>
      </c>
      <c r="E64" s="40" t="s">
        <v>5</v>
      </c>
    </row>
    <row r="65" spans="1:5" ht="12.75">
      <c r="A65" t="s">
        <v>58</v>
      </c>
      <c r="E65" s="39" t="s">
        <v>5</v>
      </c>
    </row>
    <row r="66" spans="1:16" ht="12.75">
      <c r="A66" t="s">
        <v>50</v>
      </c>
      <c s="34" t="s">
        <v>99</v>
      </c>
      <c s="34" t="s">
        <v>195</v>
      </c>
      <c s="35" t="s">
        <v>5</v>
      </c>
      <c s="6" t="s">
        <v>196</v>
      </c>
      <c s="36" t="s">
        <v>48</v>
      </c>
      <c s="37">
        <v>140</v>
      </c>
      <c s="36">
        <v>0</v>
      </c>
      <c s="36">
        <f>ROUND(G66*H66,6)</f>
      </c>
      <c r="L66" s="38">
        <v>0</v>
      </c>
      <c s="32">
        <f>ROUND(ROUND(L66,2)*ROUND(G66,3),2)</f>
      </c>
      <c s="36" t="s">
        <v>61</v>
      </c>
      <c>
        <f>(M66*21)/100</f>
      </c>
      <c t="s">
        <v>28</v>
      </c>
    </row>
    <row r="67" spans="1:5" ht="12.75">
      <c r="A67" s="35" t="s">
        <v>56</v>
      </c>
      <c r="E67" s="39" t="s">
        <v>196</v>
      </c>
    </row>
    <row r="68" spans="1:5" ht="12.75">
      <c r="A68" s="35" t="s">
        <v>57</v>
      </c>
      <c r="E68" s="40" t="s">
        <v>5</v>
      </c>
    </row>
    <row r="69" spans="1:5" ht="12.75">
      <c r="A69" t="s">
        <v>58</v>
      </c>
      <c r="E69" s="39" t="s">
        <v>5</v>
      </c>
    </row>
    <row r="70" spans="1:16" ht="12.75">
      <c r="A70" t="s">
        <v>50</v>
      </c>
      <c s="34" t="s">
        <v>102</v>
      </c>
      <c s="34" t="s">
        <v>197</v>
      </c>
      <c s="35" t="s">
        <v>5</v>
      </c>
      <c s="6" t="s">
        <v>198</v>
      </c>
      <c s="36" t="s">
        <v>48</v>
      </c>
      <c s="37">
        <v>140</v>
      </c>
      <c s="36">
        <v>0</v>
      </c>
      <c s="36">
        <f>ROUND(G70*H70,6)</f>
      </c>
      <c r="L70" s="38">
        <v>0</v>
      </c>
      <c s="32">
        <f>ROUND(ROUND(L70,2)*ROUND(G70,3),2)</f>
      </c>
      <c s="36" t="s">
        <v>61</v>
      </c>
      <c>
        <f>(M70*21)/100</f>
      </c>
      <c t="s">
        <v>28</v>
      </c>
    </row>
    <row r="71" spans="1:5" ht="12.75">
      <c r="A71" s="35" t="s">
        <v>56</v>
      </c>
      <c r="E71" s="39" t="s">
        <v>198</v>
      </c>
    </row>
    <row r="72" spans="1:5" ht="12.75">
      <c r="A72" s="35" t="s">
        <v>57</v>
      </c>
      <c r="E72" s="40" t="s">
        <v>5</v>
      </c>
    </row>
    <row r="73" spans="1:5" ht="12.75">
      <c r="A73" t="s">
        <v>58</v>
      </c>
      <c r="E73" s="39" t="s">
        <v>5</v>
      </c>
    </row>
    <row r="74" spans="1:16" ht="12.75">
      <c r="A74" t="s">
        <v>50</v>
      </c>
      <c s="34" t="s">
        <v>105</v>
      </c>
      <c s="34" t="s">
        <v>199</v>
      </c>
      <c s="35" t="s">
        <v>5</v>
      </c>
      <c s="6" t="s">
        <v>200</v>
      </c>
      <c s="36" t="s">
        <v>48</v>
      </c>
      <c s="37">
        <v>1430</v>
      </c>
      <c s="36">
        <v>0</v>
      </c>
      <c s="36">
        <f>ROUND(G74*H74,6)</f>
      </c>
      <c r="L74" s="38">
        <v>0</v>
      </c>
      <c s="32">
        <f>ROUND(ROUND(L74,2)*ROUND(G74,3),2)</f>
      </c>
      <c s="36" t="s">
        <v>61</v>
      </c>
      <c>
        <f>(M74*21)/100</f>
      </c>
      <c t="s">
        <v>28</v>
      </c>
    </row>
    <row r="75" spans="1:5" ht="12.75">
      <c r="A75" s="35" t="s">
        <v>56</v>
      </c>
      <c r="E75" s="39" t="s">
        <v>200</v>
      </c>
    </row>
    <row r="76" spans="1:5" ht="12.75">
      <c r="A76" s="35" t="s">
        <v>57</v>
      </c>
      <c r="E76" s="40" t="s">
        <v>5</v>
      </c>
    </row>
    <row r="77" spans="1:5" ht="12.75">
      <c r="A77" t="s">
        <v>58</v>
      </c>
      <c r="E77" s="39" t="s">
        <v>5</v>
      </c>
    </row>
    <row r="78" spans="1:16" ht="12.75">
      <c r="A78" t="s">
        <v>50</v>
      </c>
      <c s="34" t="s">
        <v>108</v>
      </c>
      <c s="34" t="s">
        <v>201</v>
      </c>
      <c s="35" t="s">
        <v>5</v>
      </c>
      <c s="6" t="s">
        <v>202</v>
      </c>
      <c s="36" t="s">
        <v>48</v>
      </c>
      <c s="37">
        <v>1430</v>
      </c>
      <c s="36">
        <v>0</v>
      </c>
      <c s="36">
        <f>ROUND(G78*H78,6)</f>
      </c>
      <c r="L78" s="38">
        <v>0</v>
      </c>
      <c s="32">
        <f>ROUND(ROUND(L78,2)*ROUND(G78,3),2)</f>
      </c>
      <c s="36" t="s">
        <v>61</v>
      </c>
      <c>
        <f>(M78*21)/100</f>
      </c>
      <c t="s">
        <v>28</v>
      </c>
    </row>
    <row r="79" spans="1:5" ht="12.75">
      <c r="A79" s="35" t="s">
        <v>56</v>
      </c>
      <c r="E79" s="39" t="s">
        <v>202</v>
      </c>
    </row>
    <row r="80" spans="1:5" ht="12.75">
      <c r="A80" s="35" t="s">
        <v>57</v>
      </c>
      <c r="E80" s="40" t="s">
        <v>5</v>
      </c>
    </row>
    <row r="81" spans="1:5" ht="12.75">
      <c r="A81" t="s">
        <v>58</v>
      </c>
      <c r="E81" s="39" t="s">
        <v>5</v>
      </c>
    </row>
    <row r="82" spans="1:16" ht="12.75">
      <c r="A82" t="s">
        <v>50</v>
      </c>
      <c s="34" t="s">
        <v>203</v>
      </c>
      <c s="34" t="s">
        <v>204</v>
      </c>
      <c s="35" t="s">
        <v>5</v>
      </c>
      <c s="6" t="s">
        <v>205</v>
      </c>
      <c s="36" t="s">
        <v>71</v>
      </c>
      <c s="37">
        <v>8</v>
      </c>
      <c s="36">
        <v>0</v>
      </c>
      <c s="36">
        <f>ROUND(G82*H82,6)</f>
      </c>
      <c r="L82" s="38">
        <v>0</v>
      </c>
      <c s="32">
        <f>ROUND(ROUND(L82,2)*ROUND(G82,3),2)</f>
      </c>
      <c s="36" t="s">
        <v>61</v>
      </c>
      <c>
        <f>(M82*21)/100</f>
      </c>
      <c t="s">
        <v>28</v>
      </c>
    </row>
    <row r="83" spans="1:5" ht="12.75">
      <c r="A83" s="35" t="s">
        <v>56</v>
      </c>
      <c r="E83" s="39" t="s">
        <v>205</v>
      </c>
    </row>
    <row r="84" spans="1:5" ht="12.75">
      <c r="A84" s="35" t="s">
        <v>57</v>
      </c>
      <c r="E84" s="40" t="s">
        <v>5</v>
      </c>
    </row>
    <row r="85" spans="1:5" ht="12.75">
      <c r="A85" t="s">
        <v>58</v>
      </c>
      <c r="E85" s="39" t="s">
        <v>5</v>
      </c>
    </row>
    <row r="86" spans="1:16" ht="12.75">
      <c r="A86" t="s">
        <v>50</v>
      </c>
      <c s="34" t="s">
        <v>206</v>
      </c>
      <c s="34" t="s">
        <v>207</v>
      </c>
      <c s="35" t="s">
        <v>5</v>
      </c>
      <c s="6" t="s">
        <v>208</v>
      </c>
      <c s="36" t="s">
        <v>71</v>
      </c>
      <c s="37">
        <v>8</v>
      </c>
      <c s="36">
        <v>0</v>
      </c>
      <c s="36">
        <f>ROUND(G86*H86,6)</f>
      </c>
      <c r="L86" s="38">
        <v>0</v>
      </c>
      <c s="32">
        <f>ROUND(ROUND(L86,2)*ROUND(G86,3),2)</f>
      </c>
      <c s="36" t="s">
        <v>61</v>
      </c>
      <c>
        <f>(M86*21)/100</f>
      </c>
      <c t="s">
        <v>28</v>
      </c>
    </row>
    <row r="87" spans="1:5" ht="12.75">
      <c r="A87" s="35" t="s">
        <v>56</v>
      </c>
      <c r="E87" s="39" t="s">
        <v>208</v>
      </c>
    </row>
    <row r="88" spans="1:5" ht="12.75">
      <c r="A88" s="35" t="s">
        <v>57</v>
      </c>
      <c r="E88" s="40" t="s">
        <v>5</v>
      </c>
    </row>
    <row r="89" spans="1:5" ht="12.75">
      <c r="A89" t="s">
        <v>58</v>
      </c>
      <c r="E89" s="39" t="s">
        <v>5</v>
      </c>
    </row>
    <row r="90" spans="1:16" ht="12.75">
      <c r="A90" t="s">
        <v>50</v>
      </c>
      <c s="34" t="s">
        <v>209</v>
      </c>
      <c s="34" t="s">
        <v>210</v>
      </c>
      <c s="35" t="s">
        <v>5</v>
      </c>
      <c s="6" t="s">
        <v>79</v>
      </c>
      <c s="36" t="s">
        <v>83</v>
      </c>
      <c s="37">
        <v>1</v>
      </c>
      <c s="36">
        <v>0</v>
      </c>
      <c s="36">
        <f>ROUND(G90*H90,6)</f>
      </c>
      <c r="L90" s="38">
        <v>0</v>
      </c>
      <c s="32">
        <f>ROUND(ROUND(L90,2)*ROUND(G90,3),2)</f>
      </c>
      <c s="36" t="s">
        <v>61</v>
      </c>
      <c>
        <f>(M90*21)/100</f>
      </c>
      <c t="s">
        <v>28</v>
      </c>
    </row>
    <row r="91" spans="1:5" ht="12.75">
      <c r="A91" s="35" t="s">
        <v>56</v>
      </c>
      <c r="E91" s="39" t="s">
        <v>79</v>
      </c>
    </row>
    <row r="92" spans="1:5" ht="12.75">
      <c r="A92" s="35" t="s">
        <v>57</v>
      </c>
      <c r="E92" s="40" t="s">
        <v>5</v>
      </c>
    </row>
    <row r="93" spans="1:5" ht="12.75">
      <c r="A93" t="s">
        <v>58</v>
      </c>
      <c r="E93" s="39" t="s">
        <v>5</v>
      </c>
    </row>
    <row r="94" spans="1:16" ht="25.5">
      <c r="A94" t="s">
        <v>50</v>
      </c>
      <c s="34" t="s">
        <v>211</v>
      </c>
      <c s="34" t="s">
        <v>212</v>
      </c>
      <c s="35" t="s">
        <v>5</v>
      </c>
      <c s="6" t="s">
        <v>213</v>
      </c>
      <c s="36" t="s">
        <v>54</v>
      </c>
      <c s="37">
        <v>13</v>
      </c>
      <c s="36">
        <v>0</v>
      </c>
      <c s="36">
        <f>ROUND(G94*H94,6)</f>
      </c>
      <c r="L94" s="38">
        <v>0</v>
      </c>
      <c s="32">
        <f>ROUND(ROUND(L94,2)*ROUND(G94,3),2)</f>
      </c>
      <c s="36" t="s">
        <v>61</v>
      </c>
      <c>
        <f>(M94*21)/100</f>
      </c>
      <c t="s">
        <v>28</v>
      </c>
    </row>
    <row r="95" spans="1:5" ht="25.5">
      <c r="A95" s="35" t="s">
        <v>56</v>
      </c>
      <c r="E95" s="39" t="s">
        <v>213</v>
      </c>
    </row>
    <row r="96" spans="1:5" ht="12.75">
      <c r="A96" s="35" t="s">
        <v>57</v>
      </c>
      <c r="E96" s="40" t="s">
        <v>5</v>
      </c>
    </row>
    <row r="97" spans="1:5" ht="12.75">
      <c r="A97" t="s">
        <v>58</v>
      </c>
      <c r="E97" s="39" t="s">
        <v>5</v>
      </c>
    </row>
    <row r="98" spans="1:16" ht="12.75">
      <c r="A98" t="s">
        <v>50</v>
      </c>
      <c s="34" t="s">
        <v>214</v>
      </c>
      <c s="34" t="s">
        <v>215</v>
      </c>
      <c s="35" t="s">
        <v>5</v>
      </c>
      <c s="6" t="s">
        <v>216</v>
      </c>
      <c s="36" t="s">
        <v>71</v>
      </c>
      <c s="37">
        <v>13</v>
      </c>
      <c s="36">
        <v>0</v>
      </c>
      <c s="36">
        <f>ROUND(G98*H98,6)</f>
      </c>
      <c r="L98" s="38">
        <v>0</v>
      </c>
      <c s="32">
        <f>ROUND(ROUND(L98,2)*ROUND(G98,3),2)</f>
      </c>
      <c s="36" t="s">
        <v>61</v>
      </c>
      <c>
        <f>(M98*21)/100</f>
      </c>
      <c t="s">
        <v>28</v>
      </c>
    </row>
    <row r="99" spans="1:5" ht="12.75">
      <c r="A99" s="35" t="s">
        <v>56</v>
      </c>
      <c r="E99" s="39" t="s">
        <v>216</v>
      </c>
    </row>
    <row r="100" spans="1:5" ht="12.75">
      <c r="A100" s="35" t="s">
        <v>57</v>
      </c>
      <c r="E100" s="40" t="s">
        <v>5</v>
      </c>
    </row>
    <row r="101" spans="1:5" ht="12.75">
      <c r="A101" t="s">
        <v>58</v>
      </c>
      <c r="E101" s="39" t="s">
        <v>5</v>
      </c>
    </row>
    <row r="102" spans="1:16" ht="12.75">
      <c r="A102" t="s">
        <v>50</v>
      </c>
      <c s="34" t="s">
        <v>217</v>
      </c>
      <c s="34" t="s">
        <v>218</v>
      </c>
      <c s="35" t="s">
        <v>5</v>
      </c>
      <c s="6" t="s">
        <v>219</v>
      </c>
      <c s="36" t="s">
        <v>71</v>
      </c>
      <c s="37">
        <v>13</v>
      </c>
      <c s="36">
        <v>0</v>
      </c>
      <c s="36">
        <f>ROUND(G102*H102,6)</f>
      </c>
      <c r="L102" s="38">
        <v>0</v>
      </c>
      <c s="32">
        <f>ROUND(ROUND(L102,2)*ROUND(G102,3),2)</f>
      </c>
      <c s="36" t="s">
        <v>61</v>
      </c>
      <c>
        <f>(M102*21)/100</f>
      </c>
      <c t="s">
        <v>28</v>
      </c>
    </row>
    <row r="103" spans="1:5" ht="12.75">
      <c r="A103" s="35" t="s">
        <v>56</v>
      </c>
      <c r="E103" s="39" t="s">
        <v>219</v>
      </c>
    </row>
    <row r="104" spans="1:5" ht="12.75">
      <c r="A104" s="35" t="s">
        <v>57</v>
      </c>
      <c r="E104" s="40" t="s">
        <v>5</v>
      </c>
    </row>
    <row r="105" spans="1:5" ht="12.75">
      <c r="A105" t="s">
        <v>58</v>
      </c>
      <c r="E105" s="39" t="s">
        <v>5</v>
      </c>
    </row>
    <row r="106" spans="1:16" ht="12.75">
      <c r="A106" t="s">
        <v>50</v>
      </c>
      <c s="34" t="s">
        <v>220</v>
      </c>
      <c s="34" t="s">
        <v>221</v>
      </c>
      <c s="35" t="s">
        <v>5</v>
      </c>
      <c s="6" t="s">
        <v>222</v>
      </c>
      <c s="36" t="s">
        <v>54</v>
      </c>
      <c s="37">
        <v>1</v>
      </c>
      <c s="36">
        <v>0</v>
      </c>
      <c s="36">
        <f>ROUND(G106*H106,6)</f>
      </c>
      <c r="L106" s="38">
        <v>0</v>
      </c>
      <c s="32">
        <f>ROUND(ROUND(L106,2)*ROUND(G106,3),2)</f>
      </c>
      <c s="36" t="s">
        <v>61</v>
      </c>
      <c>
        <f>(M106*21)/100</f>
      </c>
      <c t="s">
        <v>28</v>
      </c>
    </row>
    <row r="107" spans="1:5" ht="12.75">
      <c r="A107" s="35" t="s">
        <v>56</v>
      </c>
      <c r="E107" s="39" t="s">
        <v>222</v>
      </c>
    </row>
    <row r="108" spans="1:5" ht="12.75">
      <c r="A108" s="35" t="s">
        <v>57</v>
      </c>
      <c r="E108" s="40" t="s">
        <v>5</v>
      </c>
    </row>
    <row r="109" spans="1:5" ht="12.75">
      <c r="A109" t="s">
        <v>58</v>
      </c>
      <c r="E109" s="39" t="s">
        <v>5</v>
      </c>
    </row>
    <row r="110" spans="1:16" ht="12.75">
      <c r="A110" t="s">
        <v>50</v>
      </c>
      <c s="34" t="s">
        <v>223</v>
      </c>
      <c s="34" t="s">
        <v>224</v>
      </c>
      <c s="35" t="s">
        <v>5</v>
      </c>
      <c s="6" t="s">
        <v>225</v>
      </c>
      <c s="36" t="s">
        <v>54</v>
      </c>
      <c s="37">
        <v>1</v>
      </c>
      <c s="36">
        <v>0</v>
      </c>
      <c s="36">
        <f>ROUND(G110*H110,6)</f>
      </c>
      <c r="L110" s="38">
        <v>0</v>
      </c>
      <c s="32">
        <f>ROUND(ROUND(L110,2)*ROUND(G110,3),2)</f>
      </c>
      <c s="36" t="s">
        <v>61</v>
      </c>
      <c>
        <f>(M110*21)/100</f>
      </c>
      <c t="s">
        <v>28</v>
      </c>
    </row>
    <row r="111" spans="1:5" ht="12.75">
      <c r="A111" s="35" t="s">
        <v>56</v>
      </c>
      <c r="E111" s="39" t="s">
        <v>225</v>
      </c>
    </row>
    <row r="112" spans="1:5" ht="12.75">
      <c r="A112" s="35" t="s">
        <v>57</v>
      </c>
      <c r="E112" s="40" t="s">
        <v>5</v>
      </c>
    </row>
    <row r="113" spans="1:5" ht="12.75">
      <c r="A113" t="s">
        <v>58</v>
      </c>
      <c r="E113" s="39" t="s">
        <v>5</v>
      </c>
    </row>
    <row r="114" spans="1:16" ht="12.75">
      <c r="A114" t="s">
        <v>50</v>
      </c>
      <c s="34" t="s">
        <v>226</v>
      </c>
      <c s="34" t="s">
        <v>227</v>
      </c>
      <c s="35" t="s">
        <v>5</v>
      </c>
      <c s="6" t="s">
        <v>228</v>
      </c>
      <c s="36" t="s">
        <v>54</v>
      </c>
      <c s="37">
        <v>1</v>
      </c>
      <c s="36">
        <v>0</v>
      </c>
      <c s="36">
        <f>ROUND(G114*H114,6)</f>
      </c>
      <c r="L114" s="38">
        <v>0</v>
      </c>
      <c s="32">
        <f>ROUND(ROUND(L114,2)*ROUND(G114,3),2)</f>
      </c>
      <c s="36" t="s">
        <v>61</v>
      </c>
      <c>
        <f>(M114*21)/100</f>
      </c>
      <c t="s">
        <v>28</v>
      </c>
    </row>
    <row r="115" spans="1:5" ht="12.75">
      <c r="A115" s="35" t="s">
        <v>56</v>
      </c>
      <c r="E115" s="39" t="s">
        <v>228</v>
      </c>
    </row>
    <row r="116" spans="1:5" ht="12.75">
      <c r="A116" s="35" t="s">
        <v>57</v>
      </c>
      <c r="E116" s="40" t="s">
        <v>5</v>
      </c>
    </row>
    <row r="117" spans="1:5" ht="12.75">
      <c r="A117" t="s">
        <v>58</v>
      </c>
      <c r="E117" s="39" t="s">
        <v>5</v>
      </c>
    </row>
    <row r="118" spans="1:16" ht="38.25">
      <c r="A118" t="s">
        <v>50</v>
      </c>
      <c s="34" t="s">
        <v>229</v>
      </c>
      <c s="34" t="s">
        <v>230</v>
      </c>
      <c s="35" t="s">
        <v>5</v>
      </c>
      <c s="6" t="s">
        <v>231</v>
      </c>
      <c s="36" t="s">
        <v>54</v>
      </c>
      <c s="37">
        <v>1</v>
      </c>
      <c s="36">
        <v>0</v>
      </c>
      <c s="36">
        <f>ROUND(G118*H118,6)</f>
      </c>
      <c r="L118" s="38">
        <v>0</v>
      </c>
      <c s="32">
        <f>ROUND(ROUND(L118,2)*ROUND(G118,3),2)</f>
      </c>
      <c s="36" t="s">
        <v>61</v>
      </c>
      <c>
        <f>(M118*21)/100</f>
      </c>
      <c t="s">
        <v>28</v>
      </c>
    </row>
    <row r="119" spans="1:5" ht="38.25">
      <c r="A119" s="35" t="s">
        <v>56</v>
      </c>
      <c r="E119" s="39" t="s">
        <v>232</v>
      </c>
    </row>
    <row r="120" spans="1:5" ht="12.75">
      <c r="A120" s="35" t="s">
        <v>57</v>
      </c>
      <c r="E120" s="40" t="s">
        <v>5</v>
      </c>
    </row>
    <row r="121" spans="1:5" ht="12.75">
      <c r="A121" t="s">
        <v>58</v>
      </c>
      <c r="E121" s="39" t="s">
        <v>5</v>
      </c>
    </row>
    <row r="122" spans="1:16" ht="12.75">
      <c r="A122" t="s">
        <v>50</v>
      </c>
      <c s="34" t="s">
        <v>233</v>
      </c>
      <c s="34" t="s">
        <v>234</v>
      </c>
      <c s="35" t="s">
        <v>5</v>
      </c>
      <c s="6" t="s">
        <v>235</v>
      </c>
      <c s="36" t="s">
        <v>236</v>
      </c>
      <c s="37">
        <v>1</v>
      </c>
      <c s="36">
        <v>0</v>
      </c>
      <c s="36">
        <f>ROUND(G122*H122,6)</f>
      </c>
      <c r="L122" s="38">
        <v>0</v>
      </c>
      <c s="32">
        <f>ROUND(ROUND(L122,2)*ROUND(G122,3),2)</f>
      </c>
      <c s="36" t="s">
        <v>61</v>
      </c>
      <c>
        <f>(M122*21)/100</f>
      </c>
      <c t="s">
        <v>28</v>
      </c>
    </row>
    <row r="123" spans="1:5" ht="12.75">
      <c r="A123" s="35" t="s">
        <v>56</v>
      </c>
      <c r="E123" s="39" t="s">
        <v>235</v>
      </c>
    </row>
    <row r="124" spans="1:5" ht="12.75">
      <c r="A124" s="35" t="s">
        <v>57</v>
      </c>
      <c r="E124" s="40" t="s">
        <v>5</v>
      </c>
    </row>
    <row r="125" spans="1:5" ht="12.75">
      <c r="A125" t="s">
        <v>58</v>
      </c>
      <c r="E125" s="39" t="s">
        <v>5</v>
      </c>
    </row>
    <row r="126" spans="1:16" ht="12.75">
      <c r="A126" t="s">
        <v>50</v>
      </c>
      <c s="34" t="s">
        <v>237</v>
      </c>
      <c s="34" t="s">
        <v>238</v>
      </c>
      <c s="35" t="s">
        <v>5</v>
      </c>
      <c s="6" t="s">
        <v>239</v>
      </c>
      <c s="36" t="s">
        <v>48</v>
      </c>
      <c s="37">
        <v>120</v>
      </c>
      <c s="36">
        <v>0</v>
      </c>
      <c s="36">
        <f>ROUND(G126*H126,6)</f>
      </c>
      <c r="L126" s="38">
        <v>0</v>
      </c>
      <c s="32">
        <f>ROUND(ROUND(L126,2)*ROUND(G126,3),2)</f>
      </c>
      <c s="36" t="s">
        <v>61</v>
      </c>
      <c>
        <f>(M126*21)/100</f>
      </c>
      <c t="s">
        <v>28</v>
      </c>
    </row>
    <row r="127" spans="1:5" ht="12.75">
      <c r="A127" s="35" t="s">
        <v>56</v>
      </c>
      <c r="E127" s="39" t="s">
        <v>239</v>
      </c>
    </row>
    <row r="128" spans="1:5" ht="12.75">
      <c r="A128" s="35" t="s">
        <v>57</v>
      </c>
      <c r="E128" s="40" t="s">
        <v>5</v>
      </c>
    </row>
    <row r="129" spans="1:5" ht="12.75">
      <c r="A129" t="s">
        <v>58</v>
      </c>
      <c r="E129" s="39" t="s">
        <v>5</v>
      </c>
    </row>
    <row r="130" spans="1:16" ht="12.75">
      <c r="A130" t="s">
        <v>50</v>
      </c>
      <c s="34" t="s">
        <v>240</v>
      </c>
      <c s="34" t="s">
        <v>241</v>
      </c>
      <c s="35" t="s">
        <v>5</v>
      </c>
      <c s="6" t="s">
        <v>242</v>
      </c>
      <c s="36" t="s">
        <v>243</v>
      </c>
      <c s="37">
        <v>80</v>
      </c>
      <c s="36">
        <v>0</v>
      </c>
      <c s="36">
        <f>ROUND(G130*H130,6)</f>
      </c>
      <c r="L130" s="38">
        <v>0</v>
      </c>
      <c s="32">
        <f>ROUND(ROUND(L130,2)*ROUND(G130,3),2)</f>
      </c>
      <c s="36" t="s">
        <v>61</v>
      </c>
      <c>
        <f>(M130*21)/100</f>
      </c>
      <c t="s">
        <v>28</v>
      </c>
    </row>
    <row r="131" spans="1:5" ht="12.75">
      <c r="A131" s="35" t="s">
        <v>56</v>
      </c>
      <c r="E131" s="39" t="s">
        <v>242</v>
      </c>
    </row>
    <row r="132" spans="1:5" ht="12.75">
      <c r="A132" s="35" t="s">
        <v>57</v>
      </c>
      <c r="E132" s="40" t="s">
        <v>5</v>
      </c>
    </row>
    <row r="133" spans="1:5" ht="12.75">
      <c r="A133" t="s">
        <v>58</v>
      </c>
      <c r="E133" s="39" t="s">
        <v>5</v>
      </c>
    </row>
    <row r="134" spans="1:16" ht="12.75">
      <c r="A134" t="s">
        <v>50</v>
      </c>
      <c s="34" t="s">
        <v>244</v>
      </c>
      <c s="34" t="s">
        <v>245</v>
      </c>
      <c s="35" t="s">
        <v>5</v>
      </c>
      <c s="6" t="s">
        <v>246</v>
      </c>
      <c s="36" t="s">
        <v>243</v>
      </c>
      <c s="37">
        <v>120</v>
      </c>
      <c s="36">
        <v>0</v>
      </c>
      <c s="36">
        <f>ROUND(G134*H134,6)</f>
      </c>
      <c r="L134" s="38">
        <v>0</v>
      </c>
      <c s="32">
        <f>ROUND(ROUND(L134,2)*ROUND(G134,3),2)</f>
      </c>
      <c s="36" t="s">
        <v>61</v>
      </c>
      <c>
        <f>(M134*21)/100</f>
      </c>
      <c t="s">
        <v>28</v>
      </c>
    </row>
    <row r="135" spans="1:5" ht="12.75">
      <c r="A135" s="35" t="s">
        <v>56</v>
      </c>
      <c r="E135" s="39" t="s">
        <v>246</v>
      </c>
    </row>
    <row r="136" spans="1:5" ht="12.75">
      <c r="A136" s="35" t="s">
        <v>57</v>
      </c>
      <c r="E136" s="40" t="s">
        <v>5</v>
      </c>
    </row>
    <row r="137" spans="1:5" ht="12.75">
      <c r="A137" t="s">
        <v>58</v>
      </c>
      <c r="E137" s="39" t="s">
        <v>5</v>
      </c>
    </row>
    <row r="138" spans="1:16" ht="12.75">
      <c r="A138" t="s">
        <v>50</v>
      </c>
      <c s="34" t="s">
        <v>247</v>
      </c>
      <c s="34" t="s">
        <v>248</v>
      </c>
      <c s="35" t="s">
        <v>5</v>
      </c>
      <c s="6" t="s">
        <v>249</v>
      </c>
      <c s="36" t="s">
        <v>71</v>
      </c>
      <c s="37">
        <v>8</v>
      </c>
      <c s="36">
        <v>0</v>
      </c>
      <c s="36">
        <f>ROUND(G138*H138,6)</f>
      </c>
      <c r="L138" s="38">
        <v>0</v>
      </c>
      <c s="32">
        <f>ROUND(ROUND(L138,2)*ROUND(G138,3),2)</f>
      </c>
      <c s="36" t="s">
        <v>61</v>
      </c>
      <c>
        <f>(M138*21)/100</f>
      </c>
      <c t="s">
        <v>28</v>
      </c>
    </row>
    <row r="139" spans="1:5" ht="12.75">
      <c r="A139" s="35" t="s">
        <v>56</v>
      </c>
      <c r="E139" s="39" t="s">
        <v>249</v>
      </c>
    </row>
    <row r="140" spans="1:5" ht="12.75">
      <c r="A140" s="35" t="s">
        <v>57</v>
      </c>
      <c r="E140" s="40" t="s">
        <v>5</v>
      </c>
    </row>
    <row r="141" spans="1:5" ht="12.75">
      <c r="A141" t="s">
        <v>58</v>
      </c>
      <c r="E141" s="39" t="s">
        <v>5</v>
      </c>
    </row>
    <row r="142" spans="1:16" ht="12.75">
      <c r="A142" t="s">
        <v>50</v>
      </c>
      <c s="34" t="s">
        <v>250</v>
      </c>
      <c s="34" t="s">
        <v>251</v>
      </c>
      <c s="35" t="s">
        <v>5</v>
      </c>
      <c s="6" t="s">
        <v>252</v>
      </c>
      <c s="36" t="s">
        <v>83</v>
      </c>
      <c s="37">
        <v>1</v>
      </c>
      <c s="36">
        <v>0</v>
      </c>
      <c s="36">
        <f>ROUND(G142*H142,6)</f>
      </c>
      <c r="L142" s="38">
        <v>0</v>
      </c>
      <c s="32">
        <f>ROUND(ROUND(L142,2)*ROUND(G142,3),2)</f>
      </c>
      <c s="36" t="s">
        <v>61</v>
      </c>
      <c>
        <f>(M142*21)/100</f>
      </c>
      <c t="s">
        <v>28</v>
      </c>
    </row>
    <row r="143" spans="1:5" ht="12.75">
      <c r="A143" s="35" t="s">
        <v>56</v>
      </c>
      <c r="E143" s="39" t="s">
        <v>252</v>
      </c>
    </row>
    <row r="144" spans="1:5" ht="12.75">
      <c r="A144" s="35" t="s">
        <v>57</v>
      </c>
      <c r="E144" s="40" t="s">
        <v>5</v>
      </c>
    </row>
    <row r="145" spans="1:5" ht="12.75">
      <c r="A145" t="s">
        <v>58</v>
      </c>
      <c r="E145" s="39" t="s">
        <v>5</v>
      </c>
    </row>
    <row r="146" spans="1:16" ht="25.5">
      <c r="A146" t="s">
        <v>50</v>
      </c>
      <c s="34" t="s">
        <v>253</v>
      </c>
      <c s="34" t="s">
        <v>254</v>
      </c>
      <c s="35" t="s">
        <v>5</v>
      </c>
      <c s="6" t="s">
        <v>255</v>
      </c>
      <c s="36" t="s">
        <v>71</v>
      </c>
      <c s="37">
        <v>16</v>
      </c>
      <c s="36">
        <v>0</v>
      </c>
      <c s="36">
        <f>ROUND(G146*H146,6)</f>
      </c>
      <c r="L146" s="38">
        <v>0</v>
      </c>
      <c s="32">
        <f>ROUND(ROUND(L146,2)*ROUND(G146,3),2)</f>
      </c>
      <c s="36" t="s">
        <v>61</v>
      </c>
      <c>
        <f>(M146*21)/100</f>
      </c>
      <c t="s">
        <v>28</v>
      </c>
    </row>
    <row r="147" spans="1:5" ht="25.5">
      <c r="A147" s="35" t="s">
        <v>56</v>
      </c>
      <c r="E147" s="39" t="s">
        <v>255</v>
      </c>
    </row>
    <row r="148" spans="1:5" ht="12.75">
      <c r="A148" s="35" t="s">
        <v>57</v>
      </c>
      <c r="E148" s="40" t="s">
        <v>5</v>
      </c>
    </row>
    <row r="149" spans="1:5" ht="12.75">
      <c r="A149" t="s">
        <v>58</v>
      </c>
      <c r="E149" s="39" t="s">
        <v>5</v>
      </c>
    </row>
    <row r="150" spans="1:16" ht="25.5">
      <c r="A150" t="s">
        <v>50</v>
      </c>
      <c s="34" t="s">
        <v>256</v>
      </c>
      <c s="34" t="s">
        <v>257</v>
      </c>
      <c s="35" t="s">
        <v>5</v>
      </c>
      <c s="6" t="s">
        <v>258</v>
      </c>
      <c s="36" t="s">
        <v>54</v>
      </c>
      <c s="37">
        <v>1</v>
      </c>
      <c s="36">
        <v>0</v>
      </c>
      <c s="36">
        <f>ROUND(G150*H150,6)</f>
      </c>
      <c r="L150" s="38">
        <v>0</v>
      </c>
      <c s="32">
        <f>ROUND(ROUND(L150,2)*ROUND(G150,3),2)</f>
      </c>
      <c s="36" t="s">
        <v>61</v>
      </c>
      <c>
        <f>(M150*21)/100</f>
      </c>
      <c t="s">
        <v>28</v>
      </c>
    </row>
    <row r="151" spans="1:5" ht="38.25">
      <c r="A151" s="35" t="s">
        <v>56</v>
      </c>
      <c r="E151" s="39" t="s">
        <v>259</v>
      </c>
    </row>
    <row r="152" spans="1:5" ht="12.75">
      <c r="A152" s="35" t="s">
        <v>57</v>
      </c>
      <c r="E152" s="40" t="s">
        <v>5</v>
      </c>
    </row>
    <row r="153" spans="1:5" ht="12.75">
      <c r="A153" t="s">
        <v>58</v>
      </c>
      <c r="E153" s="39" t="s">
        <v>5</v>
      </c>
    </row>
    <row r="154" spans="1:16" ht="12.75">
      <c r="A154" t="s">
        <v>50</v>
      </c>
      <c s="34" t="s">
        <v>260</v>
      </c>
      <c s="34" t="s">
        <v>261</v>
      </c>
      <c s="35" t="s">
        <v>5</v>
      </c>
      <c s="6" t="s">
        <v>262</v>
      </c>
      <c s="36" t="s">
        <v>71</v>
      </c>
      <c s="37">
        <v>8</v>
      </c>
      <c s="36">
        <v>0</v>
      </c>
      <c s="36">
        <f>ROUND(G154*H154,6)</f>
      </c>
      <c r="L154" s="38">
        <v>0</v>
      </c>
      <c s="32">
        <f>ROUND(ROUND(L154,2)*ROUND(G154,3),2)</f>
      </c>
      <c s="36" t="s">
        <v>61</v>
      </c>
      <c>
        <f>(M154*21)/100</f>
      </c>
      <c t="s">
        <v>28</v>
      </c>
    </row>
    <row r="155" spans="1:5" ht="12.75">
      <c r="A155" s="35" t="s">
        <v>56</v>
      </c>
      <c r="E155" s="39" t="s">
        <v>262</v>
      </c>
    </row>
    <row r="156" spans="1:5" ht="12.75">
      <c r="A156" s="35" t="s">
        <v>57</v>
      </c>
      <c r="E156" s="40" t="s">
        <v>5</v>
      </c>
    </row>
    <row r="157" spans="1:5" ht="12.75">
      <c r="A157" t="s">
        <v>58</v>
      </c>
      <c r="E1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265</v>
      </c>
      <c r="E8" s="30" t="s">
        <v>264</v>
      </c>
      <c r="J8" s="29">
        <f>0+J9</f>
      </c>
      <c s="29">
        <f>0+K9</f>
      </c>
      <c s="29">
        <f>0+L9</f>
      </c>
      <c s="29">
        <f>0+M9</f>
      </c>
    </row>
    <row r="9" spans="1:13" ht="12.75">
      <c r="A9" t="s">
        <v>47</v>
      </c>
      <c r="C9" s="31" t="s">
        <v>48</v>
      </c>
      <c r="E9" s="33" t="s">
        <v>49</v>
      </c>
      <c r="J9" s="32">
        <f>0</f>
      </c>
      <c s="32">
        <f>0</f>
      </c>
      <c s="32">
        <f>0+L10+L14+L18+L22+L26+L30+L34+L38+L42+L46+L50+L54+L58+L62+L66+L70+L74+L78+L82+L86+L90+L94+L98+L102</f>
      </c>
      <c s="32">
        <f>0+M10+M14+M18+M22+M26+M30+M34+M38+M42+M46+M50+M54+M58+M62+M66+M70+M74+M78+M82+M86+M90+M94+M98+M102</f>
      </c>
    </row>
    <row r="10" spans="1:16" ht="12.75">
      <c r="A10" t="s">
        <v>50</v>
      </c>
      <c s="34" t="s">
        <v>51</v>
      </c>
      <c s="34" t="s">
        <v>166</v>
      </c>
      <c s="35" t="s">
        <v>5</v>
      </c>
      <c s="6" t="s">
        <v>167</v>
      </c>
      <c s="36" t="s">
        <v>54</v>
      </c>
      <c s="37">
        <v>1</v>
      </c>
      <c s="36">
        <v>0</v>
      </c>
      <c s="36">
        <f>ROUND(G10*H10,6)</f>
      </c>
      <c r="L10" s="38">
        <v>0</v>
      </c>
      <c s="32">
        <f>ROUND(ROUND(L10,2)*ROUND(G10,3),2)</f>
      </c>
      <c s="36" t="s">
        <v>55</v>
      </c>
      <c>
        <f>(M10*21)/100</f>
      </c>
      <c t="s">
        <v>28</v>
      </c>
    </row>
    <row r="11" spans="1:5" ht="12.75">
      <c r="A11" s="35" t="s">
        <v>56</v>
      </c>
      <c r="E11" s="39" t="s">
        <v>167</v>
      </c>
    </row>
    <row r="12" spans="1:5" ht="12.75">
      <c r="A12" s="35" t="s">
        <v>57</v>
      </c>
      <c r="E12" s="40" t="s">
        <v>5</v>
      </c>
    </row>
    <row r="13" spans="1:5" ht="12.75">
      <c r="A13" t="s">
        <v>58</v>
      </c>
      <c r="E13" s="39" t="s">
        <v>5</v>
      </c>
    </row>
    <row r="14" spans="1:16" ht="12.75">
      <c r="A14" t="s">
        <v>50</v>
      </c>
      <c s="34" t="s">
        <v>28</v>
      </c>
      <c s="34" t="s">
        <v>168</v>
      </c>
      <c s="35" t="s">
        <v>5</v>
      </c>
      <c s="6" t="s">
        <v>169</v>
      </c>
      <c s="36" t="s">
        <v>54</v>
      </c>
      <c s="37">
        <v>2</v>
      </c>
      <c s="36">
        <v>0</v>
      </c>
      <c s="36">
        <f>ROUND(G14*H14,6)</f>
      </c>
      <c r="L14" s="38">
        <v>0</v>
      </c>
      <c s="32">
        <f>ROUND(ROUND(L14,2)*ROUND(G14,3),2)</f>
      </c>
      <c s="36" t="s">
        <v>55</v>
      </c>
      <c>
        <f>(M14*21)/100</f>
      </c>
      <c t="s">
        <v>28</v>
      </c>
    </row>
    <row r="15" spans="1:5" ht="12.75">
      <c r="A15" s="35" t="s">
        <v>56</v>
      </c>
      <c r="E15" s="39" t="s">
        <v>169</v>
      </c>
    </row>
    <row r="16" spans="1:5" ht="12.75">
      <c r="A16" s="35" t="s">
        <v>57</v>
      </c>
      <c r="E16" s="40" t="s">
        <v>5</v>
      </c>
    </row>
    <row r="17" spans="1:5" ht="12.75">
      <c r="A17" t="s">
        <v>58</v>
      </c>
      <c r="E17" s="39" t="s">
        <v>5</v>
      </c>
    </row>
    <row r="18" spans="1:16" ht="25.5">
      <c r="A18" t="s">
        <v>50</v>
      </c>
      <c s="34" t="s">
        <v>26</v>
      </c>
      <c s="34" t="s">
        <v>266</v>
      </c>
      <c s="35" t="s">
        <v>5</v>
      </c>
      <c s="6" t="s">
        <v>267</v>
      </c>
      <c s="36" t="s">
        <v>54</v>
      </c>
      <c s="37">
        <v>2</v>
      </c>
      <c s="36">
        <v>0</v>
      </c>
      <c s="36">
        <f>ROUND(G18*H18,6)</f>
      </c>
      <c r="L18" s="38">
        <v>0</v>
      </c>
      <c s="32">
        <f>ROUND(ROUND(L18,2)*ROUND(G18,3),2)</f>
      </c>
      <c s="36" t="s">
        <v>61</v>
      </c>
      <c>
        <f>(M18*21)/100</f>
      </c>
      <c t="s">
        <v>28</v>
      </c>
    </row>
    <row r="19" spans="1:5" ht="25.5">
      <c r="A19" s="35" t="s">
        <v>56</v>
      </c>
      <c r="E19" s="39" t="s">
        <v>267</v>
      </c>
    </row>
    <row r="20" spans="1:5" ht="12.75">
      <c r="A20" s="35" t="s">
        <v>57</v>
      </c>
      <c r="E20" s="40" t="s">
        <v>5</v>
      </c>
    </row>
    <row r="21" spans="1:5" ht="12.75">
      <c r="A21" t="s">
        <v>58</v>
      </c>
      <c r="E21" s="39" t="s">
        <v>5</v>
      </c>
    </row>
    <row r="22" spans="1:16" ht="12.75">
      <c r="A22" t="s">
        <v>50</v>
      </c>
      <c s="34" t="s">
        <v>64</v>
      </c>
      <c s="34" t="s">
        <v>268</v>
      </c>
      <c s="35" t="s">
        <v>5</v>
      </c>
      <c s="6" t="s">
        <v>173</v>
      </c>
      <c s="36" t="s">
        <v>54</v>
      </c>
      <c s="37">
        <v>4</v>
      </c>
      <c s="36">
        <v>0</v>
      </c>
      <c s="36">
        <f>ROUND(G22*H22,6)</f>
      </c>
      <c r="L22" s="38">
        <v>0</v>
      </c>
      <c s="32">
        <f>ROUND(ROUND(L22,2)*ROUND(G22,3),2)</f>
      </c>
      <c s="36" t="s">
        <v>61</v>
      </c>
      <c>
        <f>(M22*21)/100</f>
      </c>
      <c t="s">
        <v>28</v>
      </c>
    </row>
    <row r="23" spans="1:5" ht="12.75">
      <c r="A23" s="35" t="s">
        <v>56</v>
      </c>
      <c r="E23" s="39" t="s">
        <v>173</v>
      </c>
    </row>
    <row r="24" spans="1:5" ht="12.75">
      <c r="A24" s="35" t="s">
        <v>57</v>
      </c>
      <c r="E24" s="40" t="s">
        <v>5</v>
      </c>
    </row>
    <row r="25" spans="1:5" ht="12.75">
      <c r="A25" t="s">
        <v>58</v>
      </c>
      <c r="E25" s="39" t="s">
        <v>5</v>
      </c>
    </row>
    <row r="26" spans="1:16" ht="12.75">
      <c r="A26" t="s">
        <v>50</v>
      </c>
      <c s="34" t="s">
        <v>68</v>
      </c>
      <c s="34" t="s">
        <v>269</v>
      </c>
      <c s="35" t="s">
        <v>5</v>
      </c>
      <c s="6" t="s">
        <v>177</v>
      </c>
      <c s="36" t="s">
        <v>54</v>
      </c>
      <c s="37">
        <v>4</v>
      </c>
      <c s="36">
        <v>0</v>
      </c>
      <c s="36">
        <f>ROUND(G26*H26,6)</f>
      </c>
      <c r="L26" s="38">
        <v>0</v>
      </c>
      <c s="32">
        <f>ROUND(ROUND(L26,2)*ROUND(G26,3),2)</f>
      </c>
      <c s="36" t="s">
        <v>61</v>
      </c>
      <c>
        <f>(M26*21)/100</f>
      </c>
      <c t="s">
        <v>28</v>
      </c>
    </row>
    <row r="27" spans="1:5" ht="12.75">
      <c r="A27" s="35" t="s">
        <v>56</v>
      </c>
      <c r="E27" s="39" t="s">
        <v>177</v>
      </c>
    </row>
    <row r="28" spans="1:5" ht="12.75">
      <c r="A28" s="35" t="s">
        <v>57</v>
      </c>
      <c r="E28" s="40" t="s">
        <v>5</v>
      </c>
    </row>
    <row r="29" spans="1:5" ht="12.75">
      <c r="A29" t="s">
        <v>58</v>
      </c>
      <c r="E29" s="39" t="s">
        <v>5</v>
      </c>
    </row>
    <row r="30" spans="1:16" ht="12.75">
      <c r="A30" t="s">
        <v>50</v>
      </c>
      <c s="34" t="s">
        <v>27</v>
      </c>
      <c s="34" t="s">
        <v>270</v>
      </c>
      <c s="35" t="s">
        <v>5</v>
      </c>
      <c s="6" t="s">
        <v>179</v>
      </c>
      <c s="36" t="s">
        <v>54</v>
      </c>
      <c s="37">
        <v>9</v>
      </c>
      <c s="36">
        <v>0</v>
      </c>
      <c s="36">
        <f>ROUND(G30*H30,6)</f>
      </c>
      <c r="L30" s="38">
        <v>0</v>
      </c>
      <c s="32">
        <f>ROUND(ROUND(L30,2)*ROUND(G30,3),2)</f>
      </c>
      <c s="36" t="s">
        <v>61</v>
      </c>
      <c>
        <f>(M30*21)/100</f>
      </c>
      <c t="s">
        <v>28</v>
      </c>
    </row>
    <row r="31" spans="1:5" ht="12.75">
      <c r="A31" s="35" t="s">
        <v>56</v>
      </c>
      <c r="E31" s="39" t="s">
        <v>179</v>
      </c>
    </row>
    <row r="32" spans="1:5" ht="12.75">
      <c r="A32" s="35" t="s">
        <v>57</v>
      </c>
      <c r="E32" s="40" t="s">
        <v>5</v>
      </c>
    </row>
    <row r="33" spans="1:5" ht="12.75">
      <c r="A33" t="s">
        <v>58</v>
      </c>
      <c r="E33" s="39" t="s">
        <v>5</v>
      </c>
    </row>
    <row r="34" spans="1:16" ht="25.5">
      <c r="A34" t="s">
        <v>50</v>
      </c>
      <c s="34" t="s">
        <v>74</v>
      </c>
      <c s="34" t="s">
        <v>271</v>
      </c>
      <c s="35" t="s">
        <v>5</v>
      </c>
      <c s="6" t="s">
        <v>272</v>
      </c>
      <c s="36" t="s">
        <v>139</v>
      </c>
      <c s="37">
        <v>30</v>
      </c>
      <c s="36">
        <v>0</v>
      </c>
      <c s="36">
        <f>ROUND(G34*H34,6)</f>
      </c>
      <c r="L34" s="38">
        <v>0</v>
      </c>
      <c s="32">
        <f>ROUND(ROUND(L34,2)*ROUND(G34,3),2)</f>
      </c>
      <c s="36" t="s">
        <v>61</v>
      </c>
      <c>
        <f>(M34*21)/100</f>
      </c>
      <c t="s">
        <v>28</v>
      </c>
    </row>
    <row r="35" spans="1:5" ht="25.5">
      <c r="A35" s="35" t="s">
        <v>56</v>
      </c>
      <c r="E35" s="39" t="s">
        <v>272</v>
      </c>
    </row>
    <row r="36" spans="1:5" ht="12.75">
      <c r="A36" s="35" t="s">
        <v>57</v>
      </c>
      <c r="E36" s="40" t="s">
        <v>5</v>
      </c>
    </row>
    <row r="37" spans="1:5" ht="12.75">
      <c r="A37" t="s">
        <v>58</v>
      </c>
      <c r="E37" s="39" t="s">
        <v>5</v>
      </c>
    </row>
    <row r="38" spans="1:16" ht="12.75">
      <c r="A38" t="s">
        <v>50</v>
      </c>
      <c s="34" t="s">
        <v>77</v>
      </c>
      <c s="34" t="s">
        <v>273</v>
      </c>
      <c s="35" t="s">
        <v>5</v>
      </c>
      <c s="6" t="s">
        <v>183</v>
      </c>
      <c s="36" t="s">
        <v>54</v>
      </c>
      <c s="37">
        <v>30</v>
      </c>
      <c s="36">
        <v>0</v>
      </c>
      <c s="36">
        <f>ROUND(G38*H38,6)</f>
      </c>
      <c r="L38" s="38">
        <v>0</v>
      </c>
      <c s="32">
        <f>ROUND(ROUND(L38,2)*ROUND(G38,3),2)</f>
      </c>
      <c s="36" t="s">
        <v>61</v>
      </c>
      <c>
        <f>(M38*21)/100</f>
      </c>
      <c t="s">
        <v>28</v>
      </c>
    </row>
    <row r="39" spans="1:5" ht="12.75">
      <c r="A39" s="35" t="s">
        <v>56</v>
      </c>
      <c r="E39" s="39" t="s">
        <v>183</v>
      </c>
    </row>
    <row r="40" spans="1:5" ht="12.75">
      <c r="A40" s="35" t="s">
        <v>57</v>
      </c>
      <c r="E40" s="40" t="s">
        <v>5</v>
      </c>
    </row>
    <row r="41" spans="1:5" ht="12.75">
      <c r="A41" t="s">
        <v>58</v>
      </c>
      <c r="E41" s="39" t="s">
        <v>5</v>
      </c>
    </row>
    <row r="42" spans="1:16" ht="12.75">
      <c r="A42" t="s">
        <v>50</v>
      </c>
      <c s="34" t="s">
        <v>80</v>
      </c>
      <c s="34" t="s">
        <v>274</v>
      </c>
      <c s="35" t="s">
        <v>5</v>
      </c>
      <c s="6" t="s">
        <v>185</v>
      </c>
      <c s="36" t="s">
        <v>54</v>
      </c>
      <c s="37">
        <v>120</v>
      </c>
      <c s="36">
        <v>0</v>
      </c>
      <c s="36">
        <f>ROUND(G42*H42,6)</f>
      </c>
      <c r="L42" s="38">
        <v>0</v>
      </c>
      <c s="32">
        <f>ROUND(ROUND(L42,2)*ROUND(G42,3),2)</f>
      </c>
      <c s="36" t="s">
        <v>61</v>
      </c>
      <c>
        <f>(M42*21)/100</f>
      </c>
      <c t="s">
        <v>28</v>
      </c>
    </row>
    <row r="43" spans="1:5" ht="12.75">
      <c r="A43" s="35" t="s">
        <v>56</v>
      </c>
      <c r="E43" s="39" t="s">
        <v>185</v>
      </c>
    </row>
    <row r="44" spans="1:5" ht="12.75">
      <c r="A44" s="35" t="s">
        <v>57</v>
      </c>
      <c r="E44" s="40" t="s">
        <v>5</v>
      </c>
    </row>
    <row r="45" spans="1:5" ht="12.75">
      <c r="A45" t="s">
        <v>58</v>
      </c>
      <c r="E45" s="39" t="s">
        <v>5</v>
      </c>
    </row>
    <row r="46" spans="1:16" ht="12.75">
      <c r="A46" t="s">
        <v>50</v>
      </c>
      <c s="34" t="s">
        <v>84</v>
      </c>
      <c s="34" t="s">
        <v>275</v>
      </c>
      <c s="35" t="s">
        <v>5</v>
      </c>
      <c s="6" t="s">
        <v>187</v>
      </c>
      <c s="36" t="s">
        <v>54</v>
      </c>
      <c s="37">
        <v>60</v>
      </c>
      <c s="36">
        <v>0</v>
      </c>
      <c s="36">
        <f>ROUND(G46*H46,6)</f>
      </c>
      <c r="L46" s="38">
        <v>0</v>
      </c>
      <c s="32">
        <f>ROUND(ROUND(L46,2)*ROUND(G46,3),2)</f>
      </c>
      <c s="36" t="s">
        <v>61</v>
      </c>
      <c>
        <f>(M46*21)/100</f>
      </c>
      <c t="s">
        <v>28</v>
      </c>
    </row>
    <row r="47" spans="1:5" ht="12.75">
      <c r="A47" s="35" t="s">
        <v>56</v>
      </c>
      <c r="E47" s="39" t="s">
        <v>187</v>
      </c>
    </row>
    <row r="48" spans="1:5" ht="12.75">
      <c r="A48" s="35" t="s">
        <v>57</v>
      </c>
      <c r="E48" s="40" t="s">
        <v>5</v>
      </c>
    </row>
    <row r="49" spans="1:5" ht="12.75">
      <c r="A49" t="s">
        <v>58</v>
      </c>
      <c r="E49" s="39" t="s">
        <v>5</v>
      </c>
    </row>
    <row r="50" spans="1:16" ht="25.5">
      <c r="A50" t="s">
        <v>50</v>
      </c>
      <c s="34" t="s">
        <v>87</v>
      </c>
      <c s="34" t="s">
        <v>188</v>
      </c>
      <c s="35" t="s">
        <v>5</v>
      </c>
      <c s="6" t="s">
        <v>189</v>
      </c>
      <c s="36" t="s">
        <v>139</v>
      </c>
      <c s="37">
        <v>90</v>
      </c>
      <c s="36">
        <v>0.0002</v>
      </c>
      <c s="36">
        <f>ROUND(G50*H50,6)</f>
      </c>
      <c r="L50" s="38">
        <v>0</v>
      </c>
      <c s="32">
        <f>ROUND(ROUND(L50,2)*ROUND(G50,3),2)</f>
      </c>
      <c s="36" t="s">
        <v>61</v>
      </c>
      <c>
        <f>(M50*21)/100</f>
      </c>
      <c t="s">
        <v>28</v>
      </c>
    </row>
    <row r="51" spans="1:5" ht="25.5">
      <c r="A51" s="35" t="s">
        <v>56</v>
      </c>
      <c r="E51" s="39" t="s">
        <v>189</v>
      </c>
    </row>
    <row r="52" spans="1:5" ht="12.75">
      <c r="A52" s="35" t="s">
        <v>57</v>
      </c>
      <c r="E52" s="40" t="s">
        <v>5</v>
      </c>
    </row>
    <row r="53" spans="1:5" ht="12.75">
      <c r="A53" t="s">
        <v>58</v>
      </c>
      <c r="E53" s="39" t="s">
        <v>5</v>
      </c>
    </row>
    <row r="54" spans="1:16" ht="12.75">
      <c r="A54" t="s">
        <v>50</v>
      </c>
      <c s="34" t="s">
        <v>90</v>
      </c>
      <c s="34" t="s">
        <v>190</v>
      </c>
      <c s="35" t="s">
        <v>5</v>
      </c>
      <c s="6" t="s">
        <v>191</v>
      </c>
      <c s="36" t="s">
        <v>139</v>
      </c>
      <c s="37">
        <v>90</v>
      </c>
      <c s="36">
        <v>0</v>
      </c>
      <c s="36">
        <f>ROUND(G54*H54,6)</f>
      </c>
      <c r="L54" s="38">
        <v>0</v>
      </c>
      <c s="32">
        <f>ROUND(ROUND(L54,2)*ROUND(G54,3),2)</f>
      </c>
      <c s="36" t="s">
        <v>61</v>
      </c>
      <c>
        <f>(M54*21)/100</f>
      </c>
      <c t="s">
        <v>28</v>
      </c>
    </row>
    <row r="55" spans="1:5" ht="12.75">
      <c r="A55" s="35" t="s">
        <v>56</v>
      </c>
      <c r="E55" s="39" t="s">
        <v>191</v>
      </c>
    </row>
    <row r="56" spans="1:5" ht="12.75">
      <c r="A56" s="35" t="s">
        <v>57</v>
      </c>
      <c r="E56" s="40" t="s">
        <v>5</v>
      </c>
    </row>
    <row r="57" spans="1:5" ht="12.75">
      <c r="A57" t="s">
        <v>58</v>
      </c>
      <c r="E57" s="39" t="s">
        <v>5</v>
      </c>
    </row>
    <row r="58" spans="1:16" ht="12.75">
      <c r="A58" t="s">
        <v>50</v>
      </c>
      <c s="34" t="s">
        <v>93</v>
      </c>
      <c s="34" t="s">
        <v>276</v>
      </c>
      <c s="35" t="s">
        <v>5</v>
      </c>
      <c s="6" t="s">
        <v>194</v>
      </c>
      <c s="36" t="s">
        <v>48</v>
      </c>
      <c s="37">
        <v>325</v>
      </c>
      <c s="36">
        <v>0</v>
      </c>
      <c s="36">
        <f>ROUND(G58*H58,6)</f>
      </c>
      <c r="L58" s="38">
        <v>0</v>
      </c>
      <c s="32">
        <f>ROUND(ROUND(L58,2)*ROUND(G58,3),2)</f>
      </c>
      <c s="36" t="s">
        <v>61</v>
      </c>
      <c>
        <f>(M58*21)/100</f>
      </c>
      <c t="s">
        <v>28</v>
      </c>
    </row>
    <row r="59" spans="1:5" ht="12.75">
      <c r="A59" s="35" t="s">
        <v>56</v>
      </c>
      <c r="E59" s="39" t="s">
        <v>194</v>
      </c>
    </row>
    <row r="60" spans="1:5" ht="12.75">
      <c r="A60" s="35" t="s">
        <v>57</v>
      </c>
      <c r="E60" s="40" t="s">
        <v>5</v>
      </c>
    </row>
    <row r="61" spans="1:5" ht="12.75">
      <c r="A61" t="s">
        <v>58</v>
      </c>
      <c r="E61" s="39" t="s">
        <v>5</v>
      </c>
    </row>
    <row r="62" spans="1:16" ht="12.75">
      <c r="A62" t="s">
        <v>50</v>
      </c>
      <c s="34" t="s">
        <v>96</v>
      </c>
      <c s="34" t="s">
        <v>277</v>
      </c>
      <c s="35" t="s">
        <v>5</v>
      </c>
      <c s="6" t="s">
        <v>196</v>
      </c>
      <c s="36" t="s">
        <v>48</v>
      </c>
      <c s="37">
        <v>325</v>
      </c>
      <c s="36">
        <v>0</v>
      </c>
      <c s="36">
        <f>ROUND(G62*H62,6)</f>
      </c>
      <c r="L62" s="38">
        <v>0</v>
      </c>
      <c s="32">
        <f>ROUND(ROUND(L62,2)*ROUND(G62,3),2)</f>
      </c>
      <c s="36" t="s">
        <v>61</v>
      </c>
      <c>
        <f>(M62*21)/100</f>
      </c>
      <c t="s">
        <v>28</v>
      </c>
    </row>
    <row r="63" spans="1:5" ht="12.75">
      <c r="A63" s="35" t="s">
        <v>56</v>
      </c>
      <c r="E63" s="39" t="s">
        <v>196</v>
      </c>
    </row>
    <row r="64" spans="1:5" ht="12.75">
      <c r="A64" s="35" t="s">
        <v>57</v>
      </c>
      <c r="E64" s="40" t="s">
        <v>5</v>
      </c>
    </row>
    <row r="65" spans="1:5" ht="12.75">
      <c r="A65" t="s">
        <v>58</v>
      </c>
      <c r="E65" s="39" t="s">
        <v>5</v>
      </c>
    </row>
    <row r="66" spans="1:16" ht="12.75">
      <c r="A66" t="s">
        <v>50</v>
      </c>
      <c s="34" t="s">
        <v>99</v>
      </c>
      <c s="34" t="s">
        <v>278</v>
      </c>
      <c s="35" t="s">
        <v>5</v>
      </c>
      <c s="6" t="s">
        <v>198</v>
      </c>
      <c s="36" t="s">
        <v>48</v>
      </c>
      <c s="37">
        <v>325</v>
      </c>
      <c s="36">
        <v>0</v>
      </c>
      <c s="36">
        <f>ROUND(G66*H66,6)</f>
      </c>
      <c r="L66" s="38">
        <v>0</v>
      </c>
      <c s="32">
        <f>ROUND(ROUND(L66,2)*ROUND(G66,3),2)</f>
      </c>
      <c s="36" t="s">
        <v>61</v>
      </c>
      <c>
        <f>(M66*21)/100</f>
      </c>
      <c t="s">
        <v>28</v>
      </c>
    </row>
    <row r="67" spans="1:5" ht="12.75">
      <c r="A67" s="35" t="s">
        <v>56</v>
      </c>
      <c r="E67" s="39" t="s">
        <v>198</v>
      </c>
    </row>
    <row r="68" spans="1:5" ht="12.75">
      <c r="A68" s="35" t="s">
        <v>57</v>
      </c>
      <c r="E68" s="40" t="s">
        <v>5</v>
      </c>
    </row>
    <row r="69" spans="1:5" ht="12.75">
      <c r="A69" t="s">
        <v>58</v>
      </c>
      <c r="E69" s="39" t="s">
        <v>5</v>
      </c>
    </row>
    <row r="70" spans="1:16" ht="12.75">
      <c r="A70" t="s">
        <v>50</v>
      </c>
      <c s="34" t="s">
        <v>102</v>
      </c>
      <c s="34" t="s">
        <v>279</v>
      </c>
      <c s="35" t="s">
        <v>5</v>
      </c>
      <c s="6" t="s">
        <v>200</v>
      </c>
      <c s="36" t="s">
        <v>48</v>
      </c>
      <c s="37">
        <v>4250</v>
      </c>
      <c s="36">
        <v>0</v>
      </c>
      <c s="36">
        <f>ROUND(G70*H70,6)</f>
      </c>
      <c r="L70" s="38">
        <v>0</v>
      </c>
      <c s="32">
        <f>ROUND(ROUND(L70,2)*ROUND(G70,3),2)</f>
      </c>
      <c s="36" t="s">
        <v>61</v>
      </c>
      <c>
        <f>(M70*21)/100</f>
      </c>
      <c t="s">
        <v>28</v>
      </c>
    </row>
    <row r="71" spans="1:5" ht="12.75">
      <c r="A71" s="35" t="s">
        <v>56</v>
      </c>
      <c r="E71" s="39" t="s">
        <v>200</v>
      </c>
    </row>
    <row r="72" spans="1:5" ht="12.75">
      <c r="A72" s="35" t="s">
        <v>57</v>
      </c>
      <c r="E72" s="40" t="s">
        <v>5</v>
      </c>
    </row>
    <row r="73" spans="1:5" ht="12.75">
      <c r="A73" t="s">
        <v>58</v>
      </c>
      <c r="E73" s="39" t="s">
        <v>5</v>
      </c>
    </row>
    <row r="74" spans="1:16" ht="12.75">
      <c r="A74" t="s">
        <v>50</v>
      </c>
      <c s="34" t="s">
        <v>105</v>
      </c>
      <c s="34" t="s">
        <v>280</v>
      </c>
      <c s="35" t="s">
        <v>5</v>
      </c>
      <c s="6" t="s">
        <v>202</v>
      </c>
      <c s="36" t="s">
        <v>48</v>
      </c>
      <c s="37">
        <v>4250</v>
      </c>
      <c s="36">
        <v>0</v>
      </c>
      <c s="36">
        <f>ROUND(G74*H74,6)</f>
      </c>
      <c r="L74" s="38">
        <v>0</v>
      </c>
      <c s="32">
        <f>ROUND(ROUND(L74,2)*ROUND(G74,3),2)</f>
      </c>
      <c s="36" t="s">
        <v>61</v>
      </c>
      <c>
        <f>(M74*21)/100</f>
      </c>
      <c t="s">
        <v>28</v>
      </c>
    </row>
    <row r="75" spans="1:5" ht="12.75">
      <c r="A75" s="35" t="s">
        <v>56</v>
      </c>
      <c r="E75" s="39" t="s">
        <v>202</v>
      </c>
    </row>
    <row r="76" spans="1:5" ht="12.75">
      <c r="A76" s="35" t="s">
        <v>57</v>
      </c>
      <c r="E76" s="40" t="s">
        <v>5</v>
      </c>
    </row>
    <row r="77" spans="1:5" ht="12.75">
      <c r="A77" t="s">
        <v>58</v>
      </c>
      <c r="E77" s="39" t="s">
        <v>5</v>
      </c>
    </row>
    <row r="78" spans="1:16" ht="12.75">
      <c r="A78" t="s">
        <v>50</v>
      </c>
      <c s="34" t="s">
        <v>108</v>
      </c>
      <c s="34" t="s">
        <v>281</v>
      </c>
      <c s="35" t="s">
        <v>5</v>
      </c>
      <c s="6" t="s">
        <v>205</v>
      </c>
      <c s="36" t="s">
        <v>71</v>
      </c>
      <c s="37">
        <v>8</v>
      </c>
      <c s="36">
        <v>0</v>
      </c>
      <c s="36">
        <f>ROUND(G78*H78,6)</f>
      </c>
      <c r="L78" s="38">
        <v>0</v>
      </c>
      <c s="32">
        <f>ROUND(ROUND(L78,2)*ROUND(G78,3),2)</f>
      </c>
      <c s="36" t="s">
        <v>61</v>
      </c>
      <c>
        <f>(M78*21)/100</f>
      </c>
      <c t="s">
        <v>28</v>
      </c>
    </row>
    <row r="79" spans="1:5" ht="12.75">
      <c r="A79" s="35" t="s">
        <v>56</v>
      </c>
      <c r="E79" s="39" t="s">
        <v>205</v>
      </c>
    </row>
    <row r="80" spans="1:5" ht="12.75">
      <c r="A80" s="35" t="s">
        <v>57</v>
      </c>
      <c r="E80" s="40" t="s">
        <v>5</v>
      </c>
    </row>
    <row r="81" spans="1:5" ht="12.75">
      <c r="A81" t="s">
        <v>58</v>
      </c>
      <c r="E81" s="39" t="s">
        <v>5</v>
      </c>
    </row>
    <row r="82" spans="1:16" ht="12.75">
      <c r="A82" t="s">
        <v>50</v>
      </c>
      <c s="34" t="s">
        <v>203</v>
      </c>
      <c s="34" t="s">
        <v>282</v>
      </c>
      <c s="35" t="s">
        <v>5</v>
      </c>
      <c s="6" t="s">
        <v>208</v>
      </c>
      <c s="36" t="s">
        <v>71</v>
      </c>
      <c s="37">
        <v>8</v>
      </c>
      <c s="36">
        <v>0</v>
      </c>
      <c s="36">
        <f>ROUND(G82*H82,6)</f>
      </c>
      <c r="L82" s="38">
        <v>0</v>
      </c>
      <c s="32">
        <f>ROUND(ROUND(L82,2)*ROUND(G82,3),2)</f>
      </c>
      <c s="36" t="s">
        <v>61</v>
      </c>
      <c>
        <f>(M82*21)/100</f>
      </c>
      <c t="s">
        <v>28</v>
      </c>
    </row>
    <row r="83" spans="1:5" ht="12.75">
      <c r="A83" s="35" t="s">
        <v>56</v>
      </c>
      <c r="E83" s="39" t="s">
        <v>208</v>
      </c>
    </row>
    <row r="84" spans="1:5" ht="12.75">
      <c r="A84" s="35" t="s">
        <v>57</v>
      </c>
      <c r="E84" s="40" t="s">
        <v>5</v>
      </c>
    </row>
    <row r="85" spans="1:5" ht="12.75">
      <c r="A85" t="s">
        <v>58</v>
      </c>
      <c r="E85" s="39" t="s">
        <v>5</v>
      </c>
    </row>
    <row r="86" spans="1:16" ht="12.75">
      <c r="A86" t="s">
        <v>50</v>
      </c>
      <c s="34" t="s">
        <v>206</v>
      </c>
      <c s="34" t="s">
        <v>283</v>
      </c>
      <c s="35" t="s">
        <v>5</v>
      </c>
      <c s="6" t="s">
        <v>79</v>
      </c>
      <c s="36" t="s">
        <v>83</v>
      </c>
      <c s="37">
        <v>1</v>
      </c>
      <c s="36">
        <v>0</v>
      </c>
      <c s="36">
        <f>ROUND(G86*H86,6)</f>
      </c>
      <c r="L86" s="38">
        <v>0</v>
      </c>
      <c s="32">
        <f>ROUND(ROUND(L86,2)*ROUND(G86,3),2)</f>
      </c>
      <c s="36" t="s">
        <v>61</v>
      </c>
      <c>
        <f>(M86*21)/100</f>
      </c>
      <c t="s">
        <v>28</v>
      </c>
    </row>
    <row r="87" spans="1:5" ht="12.75">
      <c r="A87" s="35" t="s">
        <v>56</v>
      </c>
      <c r="E87" s="39" t="s">
        <v>79</v>
      </c>
    </row>
    <row r="88" spans="1:5" ht="12.75">
      <c r="A88" s="35" t="s">
        <v>57</v>
      </c>
      <c r="E88" s="40" t="s">
        <v>5</v>
      </c>
    </row>
    <row r="89" spans="1:5" ht="12.75">
      <c r="A89" t="s">
        <v>58</v>
      </c>
      <c r="E89" s="39" t="s">
        <v>5</v>
      </c>
    </row>
    <row r="90" spans="1:16" ht="12.75">
      <c r="A90" t="s">
        <v>50</v>
      </c>
      <c s="34" t="s">
        <v>209</v>
      </c>
      <c s="34" t="s">
        <v>284</v>
      </c>
      <c s="35" t="s">
        <v>5</v>
      </c>
      <c s="6" t="s">
        <v>249</v>
      </c>
      <c s="36" t="s">
        <v>71</v>
      </c>
      <c s="37">
        <v>8</v>
      </c>
      <c s="36">
        <v>0</v>
      </c>
      <c s="36">
        <f>ROUND(G90*H90,6)</f>
      </c>
      <c r="L90" s="38">
        <v>0</v>
      </c>
      <c s="32">
        <f>ROUND(ROUND(L90,2)*ROUND(G90,3),2)</f>
      </c>
      <c s="36" t="s">
        <v>61</v>
      </c>
      <c>
        <f>(M90*21)/100</f>
      </c>
      <c t="s">
        <v>28</v>
      </c>
    </row>
    <row r="91" spans="1:5" ht="12.75">
      <c r="A91" s="35" t="s">
        <v>56</v>
      </c>
      <c r="E91" s="39" t="s">
        <v>249</v>
      </c>
    </row>
    <row r="92" spans="1:5" ht="12.75">
      <c r="A92" s="35" t="s">
        <v>57</v>
      </c>
      <c r="E92" s="40" t="s">
        <v>5</v>
      </c>
    </row>
    <row r="93" spans="1:5" ht="12.75">
      <c r="A93" t="s">
        <v>58</v>
      </c>
      <c r="E93" s="39" t="s">
        <v>5</v>
      </c>
    </row>
    <row r="94" spans="1:16" ht="12.75">
      <c r="A94" t="s">
        <v>50</v>
      </c>
      <c s="34" t="s">
        <v>211</v>
      </c>
      <c s="34" t="s">
        <v>285</v>
      </c>
      <c s="35" t="s">
        <v>5</v>
      </c>
      <c s="6" t="s">
        <v>252</v>
      </c>
      <c s="36" t="s">
        <v>83</v>
      </c>
      <c s="37">
        <v>1</v>
      </c>
      <c s="36">
        <v>0</v>
      </c>
      <c s="36">
        <f>ROUND(G94*H94,6)</f>
      </c>
      <c r="L94" s="38">
        <v>0</v>
      </c>
      <c s="32">
        <f>ROUND(ROUND(L94,2)*ROUND(G94,3),2)</f>
      </c>
      <c s="36" t="s">
        <v>61</v>
      </c>
      <c>
        <f>(M94*21)/100</f>
      </c>
      <c t="s">
        <v>28</v>
      </c>
    </row>
    <row r="95" spans="1:5" ht="12.75">
      <c r="A95" s="35" t="s">
        <v>56</v>
      </c>
      <c r="E95" s="39" t="s">
        <v>252</v>
      </c>
    </row>
    <row r="96" spans="1:5" ht="12.75">
      <c r="A96" s="35" t="s">
        <v>57</v>
      </c>
      <c r="E96" s="40" t="s">
        <v>5</v>
      </c>
    </row>
    <row r="97" spans="1:5" ht="12.75">
      <c r="A97" t="s">
        <v>58</v>
      </c>
      <c r="E97" s="39" t="s">
        <v>5</v>
      </c>
    </row>
    <row r="98" spans="1:16" ht="25.5">
      <c r="A98" t="s">
        <v>50</v>
      </c>
      <c s="34" t="s">
        <v>214</v>
      </c>
      <c s="34" t="s">
        <v>286</v>
      </c>
      <c s="35" t="s">
        <v>5</v>
      </c>
      <c s="6" t="s">
        <v>287</v>
      </c>
      <c s="36" t="s">
        <v>71</v>
      </c>
      <c s="37">
        <v>16</v>
      </c>
      <c s="36">
        <v>0</v>
      </c>
      <c s="36">
        <f>ROUND(G98*H98,6)</f>
      </c>
      <c r="L98" s="38">
        <v>0</v>
      </c>
      <c s="32">
        <f>ROUND(ROUND(L98,2)*ROUND(G98,3),2)</f>
      </c>
      <c s="36" t="s">
        <v>61</v>
      </c>
      <c>
        <f>(M98*21)/100</f>
      </c>
      <c t="s">
        <v>28</v>
      </c>
    </row>
    <row r="99" spans="1:5" ht="25.5">
      <c r="A99" s="35" t="s">
        <v>56</v>
      </c>
      <c r="E99" s="39" t="s">
        <v>287</v>
      </c>
    </row>
    <row r="100" spans="1:5" ht="12.75">
      <c r="A100" s="35" t="s">
        <v>57</v>
      </c>
      <c r="E100" s="40" t="s">
        <v>5</v>
      </c>
    </row>
    <row r="101" spans="1:5" ht="12.75">
      <c r="A101" t="s">
        <v>58</v>
      </c>
      <c r="E101" s="39" t="s">
        <v>5</v>
      </c>
    </row>
    <row r="102" spans="1:16" ht="25.5">
      <c r="A102" t="s">
        <v>50</v>
      </c>
      <c s="34" t="s">
        <v>217</v>
      </c>
      <c s="34" t="s">
        <v>288</v>
      </c>
      <c s="35" t="s">
        <v>5</v>
      </c>
      <c s="6" t="s">
        <v>289</v>
      </c>
      <c s="36" t="s">
        <v>71</v>
      </c>
      <c s="37">
        <v>80</v>
      </c>
      <c s="36">
        <v>0</v>
      </c>
      <c s="36">
        <f>ROUND(G102*H102,6)</f>
      </c>
      <c r="L102" s="38">
        <v>0</v>
      </c>
      <c s="32">
        <f>ROUND(ROUND(L102,2)*ROUND(G102,3),2)</f>
      </c>
      <c s="36" t="s">
        <v>61</v>
      </c>
      <c>
        <f>(M102*21)/100</f>
      </c>
      <c t="s">
        <v>28</v>
      </c>
    </row>
    <row r="103" spans="1:5" ht="25.5">
      <c r="A103" s="35" t="s">
        <v>56</v>
      </c>
      <c r="E103" s="39" t="s">
        <v>289</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292</v>
      </c>
      <c r="E8" s="30" t="s">
        <v>291</v>
      </c>
      <c r="J8" s="29">
        <f>0+J9</f>
      </c>
      <c s="29">
        <f>0+K9</f>
      </c>
      <c s="29">
        <f>0+L9</f>
      </c>
      <c s="29">
        <f>0+M9</f>
      </c>
    </row>
    <row r="9" spans="1:13" ht="12.75">
      <c r="A9" t="s">
        <v>47</v>
      </c>
      <c r="C9" s="31" t="s">
        <v>48</v>
      </c>
      <c r="E9" s="33" t="s">
        <v>49</v>
      </c>
      <c r="J9" s="32">
        <f>0</f>
      </c>
      <c s="32">
        <f>0</f>
      </c>
      <c s="32">
        <f>0+L10+L14+L18+L22+L26+L30+L34+L38+L42+L46+L50+L54</f>
      </c>
      <c s="32">
        <f>0+M10+M14+M18+M22+M26+M30+M34+M38+M42+M46+M50+M54</f>
      </c>
    </row>
    <row r="10" spans="1:16" ht="25.5">
      <c r="A10" t="s">
        <v>50</v>
      </c>
      <c s="34" t="s">
        <v>51</v>
      </c>
      <c s="34" t="s">
        <v>293</v>
      </c>
      <c s="35" t="s">
        <v>5</v>
      </c>
      <c s="6" t="s">
        <v>294</v>
      </c>
      <c s="36" t="s">
        <v>54</v>
      </c>
      <c s="37">
        <v>1</v>
      </c>
      <c s="36">
        <v>0</v>
      </c>
      <c s="36">
        <f>ROUND(G10*H10,6)</f>
      </c>
      <c r="L10" s="38">
        <v>0</v>
      </c>
      <c s="32">
        <f>ROUND(ROUND(L10,2)*ROUND(G10,3),2)</f>
      </c>
      <c s="36" t="s">
        <v>61</v>
      </c>
      <c>
        <f>(M10*21)/100</f>
      </c>
      <c t="s">
        <v>28</v>
      </c>
    </row>
    <row r="11" spans="1:5" ht="25.5">
      <c r="A11" s="35" t="s">
        <v>56</v>
      </c>
      <c r="E11" s="39" t="s">
        <v>294</v>
      </c>
    </row>
    <row r="12" spans="1:5" ht="12.75">
      <c r="A12" s="35" t="s">
        <v>57</v>
      </c>
      <c r="E12" s="40" t="s">
        <v>5</v>
      </c>
    </row>
    <row r="13" spans="1:5" ht="12.75">
      <c r="A13" t="s">
        <v>58</v>
      </c>
      <c r="E13" s="39" t="s">
        <v>5</v>
      </c>
    </row>
    <row r="14" spans="1:16" ht="12.75">
      <c r="A14" t="s">
        <v>50</v>
      </c>
      <c s="34" t="s">
        <v>28</v>
      </c>
      <c s="34" t="s">
        <v>295</v>
      </c>
      <c s="35" t="s">
        <v>5</v>
      </c>
      <c s="6" t="s">
        <v>296</v>
      </c>
      <c s="36" t="s">
        <v>54</v>
      </c>
      <c s="37">
        <v>1</v>
      </c>
      <c s="36">
        <v>0</v>
      </c>
      <c s="36">
        <f>ROUND(G14*H14,6)</f>
      </c>
      <c r="L14" s="38">
        <v>0</v>
      </c>
      <c s="32">
        <f>ROUND(ROUND(L14,2)*ROUND(G14,3),2)</f>
      </c>
      <c s="36" t="s">
        <v>61</v>
      </c>
      <c>
        <f>(M14*21)/100</f>
      </c>
      <c t="s">
        <v>28</v>
      </c>
    </row>
    <row r="15" spans="1:5" ht="12.75">
      <c r="A15" s="35" t="s">
        <v>56</v>
      </c>
      <c r="E15" s="39" t="s">
        <v>296</v>
      </c>
    </row>
    <row r="16" spans="1:5" ht="12.75">
      <c r="A16" s="35" t="s">
        <v>57</v>
      </c>
      <c r="E16" s="40" t="s">
        <v>5</v>
      </c>
    </row>
    <row r="17" spans="1:5" ht="12.75">
      <c r="A17" t="s">
        <v>58</v>
      </c>
      <c r="E17" s="39" t="s">
        <v>5</v>
      </c>
    </row>
    <row r="18" spans="1:16" ht="25.5">
      <c r="A18" t="s">
        <v>50</v>
      </c>
      <c s="34" t="s">
        <v>26</v>
      </c>
      <c s="34" t="s">
        <v>297</v>
      </c>
      <c s="35" t="s">
        <v>5</v>
      </c>
      <c s="6" t="s">
        <v>189</v>
      </c>
      <c s="36" t="s">
        <v>139</v>
      </c>
      <c s="37">
        <v>12</v>
      </c>
      <c s="36">
        <v>0.0002</v>
      </c>
      <c s="36">
        <f>ROUND(G18*H18,6)</f>
      </c>
      <c r="L18" s="38">
        <v>0</v>
      </c>
      <c s="32">
        <f>ROUND(ROUND(L18,2)*ROUND(G18,3),2)</f>
      </c>
      <c s="36" t="s">
        <v>61</v>
      </c>
      <c>
        <f>(M18*21)/100</f>
      </c>
      <c t="s">
        <v>28</v>
      </c>
    </row>
    <row r="19" spans="1:5" ht="25.5">
      <c r="A19" s="35" t="s">
        <v>56</v>
      </c>
      <c r="E19" s="39" t="s">
        <v>189</v>
      </c>
    </row>
    <row r="20" spans="1:5" ht="12.75">
      <c r="A20" s="35" t="s">
        <v>57</v>
      </c>
      <c r="E20" s="40" t="s">
        <v>5</v>
      </c>
    </row>
    <row r="21" spans="1:5" ht="12.75">
      <c r="A21" t="s">
        <v>58</v>
      </c>
      <c r="E21" s="39" t="s">
        <v>5</v>
      </c>
    </row>
    <row r="22" spans="1:16" ht="12.75">
      <c r="A22" t="s">
        <v>50</v>
      </c>
      <c s="34" t="s">
        <v>64</v>
      </c>
      <c s="34" t="s">
        <v>190</v>
      </c>
      <c s="35" t="s">
        <v>5</v>
      </c>
      <c s="6" t="s">
        <v>191</v>
      </c>
      <c s="36" t="s">
        <v>139</v>
      </c>
      <c s="37">
        <v>12</v>
      </c>
      <c s="36">
        <v>0</v>
      </c>
      <c s="36">
        <f>ROUND(G22*H22,6)</f>
      </c>
      <c r="L22" s="38">
        <v>0</v>
      </c>
      <c s="32">
        <f>ROUND(ROUND(L22,2)*ROUND(G22,3),2)</f>
      </c>
      <c s="36" t="s">
        <v>61</v>
      </c>
      <c>
        <f>(M22*21)/100</f>
      </c>
      <c t="s">
        <v>28</v>
      </c>
    </row>
    <row r="23" spans="1:5" ht="12.75">
      <c r="A23" s="35" t="s">
        <v>56</v>
      </c>
      <c r="E23" s="39" t="s">
        <v>191</v>
      </c>
    </row>
    <row r="24" spans="1:5" ht="12.75">
      <c r="A24" s="35" t="s">
        <v>57</v>
      </c>
      <c r="E24" s="40" t="s">
        <v>5</v>
      </c>
    </row>
    <row r="25" spans="1:5" ht="12.75">
      <c r="A25" t="s">
        <v>58</v>
      </c>
      <c r="E25" s="39" t="s">
        <v>5</v>
      </c>
    </row>
    <row r="26" spans="1:16" ht="12.75">
      <c r="A26" t="s">
        <v>50</v>
      </c>
      <c s="34" t="s">
        <v>68</v>
      </c>
      <c s="34" t="s">
        <v>298</v>
      </c>
      <c s="35" t="s">
        <v>5</v>
      </c>
      <c s="6" t="s">
        <v>299</v>
      </c>
      <c s="36" t="s">
        <v>54</v>
      </c>
      <c s="37">
        <v>45</v>
      </c>
      <c s="36">
        <v>0</v>
      </c>
      <c s="36">
        <f>ROUND(G26*H26,6)</f>
      </c>
      <c r="L26" s="38">
        <v>0</v>
      </c>
      <c s="32">
        <f>ROUND(ROUND(L26,2)*ROUND(G26,3),2)</f>
      </c>
      <c s="36" t="s">
        <v>61</v>
      </c>
      <c>
        <f>(M26*21)/100</f>
      </c>
      <c t="s">
        <v>28</v>
      </c>
    </row>
    <row r="27" spans="1:5" ht="12.75">
      <c r="A27" s="35" t="s">
        <v>56</v>
      </c>
      <c r="E27" s="39" t="s">
        <v>299</v>
      </c>
    </row>
    <row r="28" spans="1:5" ht="12.75">
      <c r="A28" s="35" t="s">
        <v>57</v>
      </c>
      <c r="E28" s="40" t="s">
        <v>5</v>
      </c>
    </row>
    <row r="29" spans="1:5" ht="12.75">
      <c r="A29" t="s">
        <v>58</v>
      </c>
      <c r="E29" s="39" t="s">
        <v>5</v>
      </c>
    </row>
    <row r="30" spans="1:16" ht="12.75">
      <c r="A30" t="s">
        <v>50</v>
      </c>
      <c s="34" t="s">
        <v>27</v>
      </c>
      <c s="34" t="s">
        <v>300</v>
      </c>
      <c s="35" t="s">
        <v>5</v>
      </c>
      <c s="6" t="s">
        <v>301</v>
      </c>
      <c s="36" t="s">
        <v>54</v>
      </c>
      <c s="37">
        <v>45</v>
      </c>
      <c s="36">
        <v>0</v>
      </c>
      <c s="36">
        <f>ROUND(G30*H30,6)</f>
      </c>
      <c r="L30" s="38">
        <v>0</v>
      </c>
      <c s="32">
        <f>ROUND(ROUND(L30,2)*ROUND(G30,3),2)</f>
      </c>
      <c s="36" t="s">
        <v>61</v>
      </c>
      <c>
        <f>(M30*21)/100</f>
      </c>
      <c t="s">
        <v>28</v>
      </c>
    </row>
    <row r="31" spans="1:5" ht="12.75">
      <c r="A31" s="35" t="s">
        <v>56</v>
      </c>
      <c r="E31" s="39" t="s">
        <v>301</v>
      </c>
    </row>
    <row r="32" spans="1:5" ht="12.75">
      <c r="A32" s="35" t="s">
        <v>57</v>
      </c>
      <c r="E32" s="40" t="s">
        <v>5</v>
      </c>
    </row>
    <row r="33" spans="1:5" ht="12.75">
      <c r="A33" t="s">
        <v>58</v>
      </c>
      <c r="E33" s="39" t="s">
        <v>5</v>
      </c>
    </row>
    <row r="34" spans="1:16" ht="12.75">
      <c r="A34" t="s">
        <v>50</v>
      </c>
      <c s="34" t="s">
        <v>74</v>
      </c>
      <c s="34" t="s">
        <v>302</v>
      </c>
      <c s="35" t="s">
        <v>5</v>
      </c>
      <c s="6" t="s">
        <v>198</v>
      </c>
      <c s="36" t="s">
        <v>54</v>
      </c>
      <c s="37">
        <v>45</v>
      </c>
      <c s="36">
        <v>0</v>
      </c>
      <c s="36">
        <f>ROUND(G34*H34,6)</f>
      </c>
      <c r="L34" s="38">
        <v>0</v>
      </c>
      <c s="32">
        <f>ROUND(ROUND(L34,2)*ROUND(G34,3),2)</f>
      </c>
      <c s="36" t="s">
        <v>61</v>
      </c>
      <c>
        <f>(M34*21)/100</f>
      </c>
      <c t="s">
        <v>28</v>
      </c>
    </row>
    <row r="35" spans="1:5" ht="12.75">
      <c r="A35" s="35" t="s">
        <v>56</v>
      </c>
      <c r="E35" s="39" t="s">
        <v>198</v>
      </c>
    </row>
    <row r="36" spans="1:5" ht="12.75">
      <c r="A36" s="35" t="s">
        <v>57</v>
      </c>
      <c r="E36" s="40" t="s">
        <v>5</v>
      </c>
    </row>
    <row r="37" spans="1:5" ht="12.75">
      <c r="A37" t="s">
        <v>58</v>
      </c>
      <c r="E37" s="39" t="s">
        <v>5</v>
      </c>
    </row>
    <row r="38" spans="1:16" ht="12.75">
      <c r="A38" t="s">
        <v>50</v>
      </c>
      <c s="34" t="s">
        <v>77</v>
      </c>
      <c s="34" t="s">
        <v>303</v>
      </c>
      <c s="35" t="s">
        <v>5</v>
      </c>
      <c s="6" t="s">
        <v>304</v>
      </c>
      <c s="36" t="s">
        <v>54</v>
      </c>
      <c s="37">
        <v>60</v>
      </c>
      <c s="36">
        <v>0</v>
      </c>
      <c s="36">
        <f>ROUND(G38*H38,6)</f>
      </c>
      <c r="L38" s="38">
        <v>0</v>
      </c>
      <c s="32">
        <f>ROUND(ROUND(L38,2)*ROUND(G38,3),2)</f>
      </c>
      <c s="36" t="s">
        <v>61</v>
      </c>
      <c>
        <f>(M38*21)/100</f>
      </c>
      <c t="s">
        <v>28</v>
      </c>
    </row>
    <row r="39" spans="1:5" ht="12.75">
      <c r="A39" s="35" t="s">
        <v>56</v>
      </c>
      <c r="E39" s="39" t="s">
        <v>304</v>
      </c>
    </row>
    <row r="40" spans="1:5" ht="12.75">
      <c r="A40" s="35" t="s">
        <v>57</v>
      </c>
      <c r="E40" s="40" t="s">
        <v>5</v>
      </c>
    </row>
    <row r="41" spans="1:5" ht="12.75">
      <c r="A41" t="s">
        <v>58</v>
      </c>
      <c r="E41" s="39" t="s">
        <v>5</v>
      </c>
    </row>
    <row r="42" spans="1:16" ht="12.75">
      <c r="A42" t="s">
        <v>50</v>
      </c>
      <c s="34" t="s">
        <v>80</v>
      </c>
      <c s="34" t="s">
        <v>305</v>
      </c>
      <c s="35" t="s">
        <v>5</v>
      </c>
      <c s="6" t="s">
        <v>306</v>
      </c>
      <c s="36" t="s">
        <v>54</v>
      </c>
      <c s="37">
        <v>60</v>
      </c>
      <c s="36">
        <v>0</v>
      </c>
      <c s="36">
        <f>ROUND(G42*H42,6)</f>
      </c>
      <c r="L42" s="38">
        <v>0</v>
      </c>
      <c s="32">
        <f>ROUND(ROUND(L42,2)*ROUND(G42,3),2)</f>
      </c>
      <c s="36" t="s">
        <v>61</v>
      </c>
      <c>
        <f>(M42*21)/100</f>
      </c>
      <c t="s">
        <v>28</v>
      </c>
    </row>
    <row r="43" spans="1:5" ht="12.75">
      <c r="A43" s="35" t="s">
        <v>56</v>
      </c>
      <c r="E43" s="39" t="s">
        <v>306</v>
      </c>
    </row>
    <row r="44" spans="1:5" ht="12.75">
      <c r="A44" s="35" t="s">
        <v>57</v>
      </c>
      <c r="E44" s="40" t="s">
        <v>5</v>
      </c>
    </row>
    <row r="45" spans="1:5" ht="12.75">
      <c r="A45" t="s">
        <v>58</v>
      </c>
      <c r="E45" s="39" t="s">
        <v>5</v>
      </c>
    </row>
    <row r="46" spans="1:16" ht="12.75">
      <c r="A46" t="s">
        <v>50</v>
      </c>
      <c s="34" t="s">
        <v>84</v>
      </c>
      <c s="34" t="s">
        <v>307</v>
      </c>
      <c s="35" t="s">
        <v>5</v>
      </c>
      <c s="6" t="s">
        <v>157</v>
      </c>
      <c s="36" t="s">
        <v>54</v>
      </c>
      <c s="37">
        <v>1</v>
      </c>
      <c s="36">
        <v>0</v>
      </c>
      <c s="36">
        <f>ROUND(G46*H46,6)</f>
      </c>
      <c r="L46" s="38">
        <v>0</v>
      </c>
      <c s="32">
        <f>ROUND(ROUND(L46,2)*ROUND(G46,3),2)</f>
      </c>
      <c s="36" t="s">
        <v>61</v>
      </c>
      <c>
        <f>(M46*21)/100</f>
      </c>
      <c t="s">
        <v>28</v>
      </c>
    </row>
    <row r="47" spans="1:5" ht="12.75">
      <c r="A47" s="35" t="s">
        <v>56</v>
      </c>
      <c r="E47" s="39" t="s">
        <v>157</v>
      </c>
    </row>
    <row r="48" spans="1:5" ht="12.75">
      <c r="A48" s="35" t="s">
        <v>57</v>
      </c>
      <c r="E48" s="40" t="s">
        <v>5</v>
      </c>
    </row>
    <row r="49" spans="1:5" ht="12.75">
      <c r="A49" t="s">
        <v>58</v>
      </c>
      <c r="E49" s="39" t="s">
        <v>5</v>
      </c>
    </row>
    <row r="50" spans="1:16" ht="12.75">
      <c r="A50" t="s">
        <v>50</v>
      </c>
      <c s="34" t="s">
        <v>87</v>
      </c>
      <c s="34" t="s">
        <v>308</v>
      </c>
      <c s="35" t="s">
        <v>5</v>
      </c>
      <c s="6" t="s">
        <v>79</v>
      </c>
      <c s="36" t="s">
        <v>54</v>
      </c>
      <c s="37">
        <v>1</v>
      </c>
      <c s="36">
        <v>0</v>
      </c>
      <c s="36">
        <f>ROUND(G50*H50,6)</f>
      </c>
      <c r="L50" s="38">
        <v>0</v>
      </c>
      <c s="32">
        <f>ROUND(ROUND(L50,2)*ROUND(G50,3),2)</f>
      </c>
      <c s="36" t="s">
        <v>61</v>
      </c>
      <c>
        <f>(M50*21)/100</f>
      </c>
      <c t="s">
        <v>28</v>
      </c>
    </row>
    <row r="51" spans="1:5" ht="12.75">
      <c r="A51" s="35" t="s">
        <v>56</v>
      </c>
      <c r="E51" s="39" t="s">
        <v>79</v>
      </c>
    </row>
    <row r="52" spans="1:5" ht="12.75">
      <c r="A52" s="35" t="s">
        <v>57</v>
      </c>
      <c r="E52" s="40" t="s">
        <v>5</v>
      </c>
    </row>
    <row r="53" spans="1:5" ht="12.75">
      <c r="A53" t="s">
        <v>58</v>
      </c>
      <c r="E53" s="39" t="s">
        <v>5</v>
      </c>
    </row>
    <row r="54" spans="1:16" ht="12.75">
      <c r="A54" t="s">
        <v>50</v>
      </c>
      <c s="34" t="s">
        <v>90</v>
      </c>
      <c s="34" t="s">
        <v>309</v>
      </c>
      <c s="35" t="s">
        <v>5</v>
      </c>
      <c s="6" t="s">
        <v>262</v>
      </c>
      <c s="36" t="s">
        <v>71</v>
      </c>
      <c s="37">
        <v>2</v>
      </c>
      <c s="36">
        <v>0</v>
      </c>
      <c s="36">
        <f>ROUND(G54*H54,6)</f>
      </c>
      <c r="L54" s="38">
        <v>0</v>
      </c>
      <c s="32">
        <f>ROUND(ROUND(L54,2)*ROUND(G54,3),2)</f>
      </c>
      <c s="36" t="s">
        <v>61</v>
      </c>
      <c>
        <f>(M54*21)/100</f>
      </c>
      <c t="s">
        <v>28</v>
      </c>
    </row>
    <row r="55" spans="1:5" ht="12.75">
      <c r="A55" s="35" t="s">
        <v>56</v>
      </c>
      <c r="E55" s="39" t="s">
        <v>262</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COUNTIFS(L8:L234,"=0",A8:A234,"P")+COUNTIFS(L8:L234,"",A8:A234,"P")+SUM(Q8:Q234)</f>
      </c>
    </row>
    <row r="8" spans="1:13" ht="25.5">
      <c r="A8" t="s">
        <v>45</v>
      </c>
      <c r="C8" s="28" t="s">
        <v>312</v>
      </c>
      <c r="E8" s="30" t="s">
        <v>311</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25.5">
      <c r="A10" t="s">
        <v>50</v>
      </c>
      <c s="34" t="s">
        <v>51</v>
      </c>
      <c s="34" t="s">
        <v>313</v>
      </c>
      <c s="35" t="s">
        <v>5</v>
      </c>
      <c s="6" t="s">
        <v>314</v>
      </c>
      <c s="36" t="s">
        <v>54</v>
      </c>
      <c s="37">
        <v>1</v>
      </c>
      <c s="36">
        <v>0</v>
      </c>
      <c s="36">
        <f>ROUND(G10*H10,6)</f>
      </c>
      <c r="L10" s="38">
        <v>0</v>
      </c>
      <c s="32">
        <f>ROUND(ROUND(L10,2)*ROUND(G10,3),2)</f>
      </c>
      <c s="36" t="s">
        <v>61</v>
      </c>
      <c>
        <f>(M10*21)/100</f>
      </c>
      <c t="s">
        <v>28</v>
      </c>
    </row>
    <row r="11" spans="1:5" ht="25.5">
      <c r="A11" s="35" t="s">
        <v>56</v>
      </c>
      <c r="E11" s="39" t="s">
        <v>314</v>
      </c>
    </row>
    <row r="12" spans="1:5" ht="12.75">
      <c r="A12" s="35" t="s">
        <v>57</v>
      </c>
      <c r="E12" s="40" t="s">
        <v>5</v>
      </c>
    </row>
    <row r="13" spans="1:5" ht="12.75">
      <c r="A13" t="s">
        <v>58</v>
      </c>
      <c r="E13" s="39" t="s">
        <v>5</v>
      </c>
    </row>
    <row r="14" spans="1:16" ht="12.75">
      <c r="A14" t="s">
        <v>50</v>
      </c>
      <c s="34" t="s">
        <v>28</v>
      </c>
      <c s="34" t="s">
        <v>315</v>
      </c>
      <c s="35" t="s">
        <v>5</v>
      </c>
      <c s="6" t="s">
        <v>316</v>
      </c>
      <c s="36" t="s">
        <v>54</v>
      </c>
      <c s="37">
        <v>1</v>
      </c>
      <c s="36">
        <v>0</v>
      </c>
      <c s="36">
        <f>ROUND(G14*H14,6)</f>
      </c>
      <c r="L14" s="38">
        <v>0</v>
      </c>
      <c s="32">
        <f>ROUND(ROUND(L14,2)*ROUND(G14,3),2)</f>
      </c>
      <c s="36" t="s">
        <v>61</v>
      </c>
      <c>
        <f>(M14*21)/100</f>
      </c>
      <c t="s">
        <v>28</v>
      </c>
    </row>
    <row r="15" spans="1:5" ht="12.75">
      <c r="A15" s="35" t="s">
        <v>56</v>
      </c>
      <c r="E15" s="39" t="s">
        <v>316</v>
      </c>
    </row>
    <row r="16" spans="1:5" ht="12.75">
      <c r="A16" s="35" t="s">
        <v>57</v>
      </c>
      <c r="E16" s="40" t="s">
        <v>5</v>
      </c>
    </row>
    <row r="17" spans="1:5" ht="12.75">
      <c r="A17" t="s">
        <v>58</v>
      </c>
      <c r="E17" s="39" t="s">
        <v>5</v>
      </c>
    </row>
    <row r="18" spans="1:16" ht="12.75">
      <c r="A18" t="s">
        <v>50</v>
      </c>
      <c s="34" t="s">
        <v>26</v>
      </c>
      <c s="34" t="s">
        <v>317</v>
      </c>
      <c s="35" t="s">
        <v>5</v>
      </c>
      <c s="6" t="s">
        <v>318</v>
      </c>
      <c s="36" t="s">
        <v>54</v>
      </c>
      <c s="37">
        <v>1</v>
      </c>
      <c s="36">
        <v>0</v>
      </c>
      <c s="36">
        <f>ROUND(G18*H18,6)</f>
      </c>
      <c r="L18" s="38">
        <v>0</v>
      </c>
      <c s="32">
        <f>ROUND(ROUND(L18,2)*ROUND(G18,3),2)</f>
      </c>
      <c s="36" t="s">
        <v>61</v>
      </c>
      <c>
        <f>(M18*21)/100</f>
      </c>
      <c t="s">
        <v>28</v>
      </c>
    </row>
    <row r="19" spans="1:5" ht="12.75">
      <c r="A19" s="35" t="s">
        <v>56</v>
      </c>
      <c r="E19" s="39" t="s">
        <v>318</v>
      </c>
    </row>
    <row r="20" spans="1:5" ht="12.75">
      <c r="A20" s="35" t="s">
        <v>57</v>
      </c>
      <c r="E20" s="40" t="s">
        <v>5</v>
      </c>
    </row>
    <row r="21" spans="1:5" ht="12.75">
      <c r="A21" t="s">
        <v>58</v>
      </c>
      <c r="E21" s="39" t="s">
        <v>5</v>
      </c>
    </row>
    <row r="22" spans="1:16" ht="12.75">
      <c r="A22" t="s">
        <v>50</v>
      </c>
      <c s="34" t="s">
        <v>64</v>
      </c>
      <c s="34" t="s">
        <v>319</v>
      </c>
      <c s="35" t="s">
        <v>5</v>
      </c>
      <c s="6" t="s">
        <v>320</v>
      </c>
      <c s="36" t="s">
        <v>54</v>
      </c>
      <c s="37">
        <v>1</v>
      </c>
      <c s="36">
        <v>0</v>
      </c>
      <c s="36">
        <f>ROUND(G22*H22,6)</f>
      </c>
      <c r="L22" s="38">
        <v>0</v>
      </c>
      <c s="32">
        <f>ROUND(ROUND(L22,2)*ROUND(G22,3),2)</f>
      </c>
      <c s="36" t="s">
        <v>61</v>
      </c>
      <c>
        <f>(M22*21)/100</f>
      </c>
      <c t="s">
        <v>28</v>
      </c>
    </row>
    <row r="23" spans="1:5" ht="12.75">
      <c r="A23" s="35" t="s">
        <v>56</v>
      </c>
      <c r="E23" s="39" t="s">
        <v>320</v>
      </c>
    </row>
    <row r="24" spans="1:5" ht="12.75">
      <c r="A24" s="35" t="s">
        <v>57</v>
      </c>
      <c r="E24" s="40" t="s">
        <v>5</v>
      </c>
    </row>
    <row r="25" spans="1:5" ht="12.75">
      <c r="A25" t="s">
        <v>58</v>
      </c>
      <c r="E25" s="39" t="s">
        <v>5</v>
      </c>
    </row>
    <row r="26" spans="1:16" ht="12.75">
      <c r="A26" t="s">
        <v>50</v>
      </c>
      <c s="34" t="s">
        <v>68</v>
      </c>
      <c s="34" t="s">
        <v>321</v>
      </c>
      <c s="35" t="s">
        <v>5</v>
      </c>
      <c s="6" t="s">
        <v>322</v>
      </c>
      <c s="36" t="s">
        <v>54</v>
      </c>
      <c s="37">
        <v>1</v>
      </c>
      <c s="36">
        <v>0</v>
      </c>
      <c s="36">
        <f>ROUND(G26*H26,6)</f>
      </c>
      <c r="L26" s="38">
        <v>0</v>
      </c>
      <c s="32">
        <f>ROUND(ROUND(L26,2)*ROUND(G26,3),2)</f>
      </c>
      <c s="36" t="s">
        <v>61</v>
      </c>
      <c>
        <f>(M26*21)/100</f>
      </c>
      <c t="s">
        <v>28</v>
      </c>
    </row>
    <row r="27" spans="1:5" ht="12.75">
      <c r="A27" s="35" t="s">
        <v>56</v>
      </c>
      <c r="E27" s="39" t="s">
        <v>322</v>
      </c>
    </row>
    <row r="28" spans="1:5" ht="12.75">
      <c r="A28" s="35" t="s">
        <v>57</v>
      </c>
      <c r="E28" s="40" t="s">
        <v>5</v>
      </c>
    </row>
    <row r="29" spans="1:5" ht="12.75">
      <c r="A29" t="s">
        <v>58</v>
      </c>
      <c r="E29" s="39" t="s">
        <v>5</v>
      </c>
    </row>
    <row r="30" spans="1:16" ht="12.75">
      <c r="A30" t="s">
        <v>50</v>
      </c>
      <c s="34" t="s">
        <v>27</v>
      </c>
      <c s="34" t="s">
        <v>323</v>
      </c>
      <c s="35" t="s">
        <v>5</v>
      </c>
      <c s="6" t="s">
        <v>324</v>
      </c>
      <c s="36" t="s">
        <v>54</v>
      </c>
      <c s="37">
        <v>1</v>
      </c>
      <c s="36">
        <v>0</v>
      </c>
      <c s="36">
        <f>ROUND(G30*H30,6)</f>
      </c>
      <c r="L30" s="38">
        <v>0</v>
      </c>
      <c s="32">
        <f>ROUND(ROUND(L30,2)*ROUND(G30,3),2)</f>
      </c>
      <c s="36" t="s">
        <v>61</v>
      </c>
      <c>
        <f>(M30*21)/100</f>
      </c>
      <c t="s">
        <v>28</v>
      </c>
    </row>
    <row r="31" spans="1:5" ht="12.75">
      <c r="A31" s="35" t="s">
        <v>56</v>
      </c>
      <c r="E31" s="39" t="s">
        <v>324</v>
      </c>
    </row>
    <row r="32" spans="1:5" ht="12.75">
      <c r="A32" s="35" t="s">
        <v>57</v>
      </c>
      <c r="E32" s="40" t="s">
        <v>5</v>
      </c>
    </row>
    <row r="33" spans="1:5" ht="12.75">
      <c r="A33" t="s">
        <v>58</v>
      </c>
      <c r="E33" s="39" t="s">
        <v>5</v>
      </c>
    </row>
    <row r="34" spans="1:16" ht="25.5">
      <c r="A34" t="s">
        <v>50</v>
      </c>
      <c s="34" t="s">
        <v>74</v>
      </c>
      <c s="34" t="s">
        <v>325</v>
      </c>
      <c s="35" t="s">
        <v>5</v>
      </c>
      <c s="6" t="s">
        <v>326</v>
      </c>
      <c s="36" t="s">
        <v>54</v>
      </c>
      <c s="37">
        <v>9</v>
      </c>
      <c s="36">
        <v>0</v>
      </c>
      <c s="36">
        <f>ROUND(G34*H34,6)</f>
      </c>
      <c r="L34" s="38">
        <v>0</v>
      </c>
      <c s="32">
        <f>ROUND(ROUND(L34,2)*ROUND(G34,3),2)</f>
      </c>
      <c s="36" t="s">
        <v>61</v>
      </c>
      <c>
        <f>(M34*21)/100</f>
      </c>
      <c t="s">
        <v>28</v>
      </c>
    </row>
    <row r="35" spans="1:5" ht="38.25">
      <c r="A35" s="35" t="s">
        <v>56</v>
      </c>
      <c r="E35" s="39" t="s">
        <v>327</v>
      </c>
    </row>
    <row r="36" spans="1:5" ht="12.75">
      <c r="A36" s="35" t="s">
        <v>57</v>
      </c>
      <c r="E36" s="40" t="s">
        <v>5</v>
      </c>
    </row>
    <row r="37" spans="1:5" ht="12.75">
      <c r="A37" t="s">
        <v>58</v>
      </c>
      <c r="E37" s="39" t="s">
        <v>5</v>
      </c>
    </row>
    <row r="38" spans="1:16" ht="12.75">
      <c r="A38" t="s">
        <v>50</v>
      </c>
      <c s="34" t="s">
        <v>77</v>
      </c>
      <c s="34" t="s">
        <v>328</v>
      </c>
      <c s="35" t="s">
        <v>5</v>
      </c>
      <c s="6" t="s">
        <v>329</v>
      </c>
      <c s="36" t="s">
        <v>54</v>
      </c>
      <c s="37">
        <v>9</v>
      </c>
      <c s="36">
        <v>0</v>
      </c>
      <c s="36">
        <f>ROUND(G38*H38,6)</f>
      </c>
      <c r="L38" s="38">
        <v>0</v>
      </c>
      <c s="32">
        <f>ROUND(ROUND(L38,2)*ROUND(G38,3),2)</f>
      </c>
      <c s="36" t="s">
        <v>61</v>
      </c>
      <c>
        <f>(M38*21)/100</f>
      </c>
      <c t="s">
        <v>28</v>
      </c>
    </row>
    <row r="39" spans="1:5" ht="12.75">
      <c r="A39" s="35" t="s">
        <v>56</v>
      </c>
      <c r="E39" s="39" t="s">
        <v>329</v>
      </c>
    </row>
    <row r="40" spans="1:5" ht="12.75">
      <c r="A40" s="35" t="s">
        <v>57</v>
      </c>
      <c r="E40" s="40" t="s">
        <v>5</v>
      </c>
    </row>
    <row r="41" spans="1:5" ht="12.75">
      <c r="A41" t="s">
        <v>58</v>
      </c>
      <c r="E41" s="39" t="s">
        <v>5</v>
      </c>
    </row>
    <row r="42" spans="1:16" ht="25.5">
      <c r="A42" t="s">
        <v>50</v>
      </c>
      <c s="34" t="s">
        <v>80</v>
      </c>
      <c s="34" t="s">
        <v>330</v>
      </c>
      <c s="35" t="s">
        <v>5</v>
      </c>
      <c s="6" t="s">
        <v>331</v>
      </c>
      <c s="36" t="s">
        <v>54</v>
      </c>
      <c s="37">
        <v>6</v>
      </c>
      <c s="36">
        <v>0</v>
      </c>
      <c s="36">
        <f>ROUND(G42*H42,6)</f>
      </c>
      <c r="L42" s="38">
        <v>0</v>
      </c>
      <c s="32">
        <f>ROUND(ROUND(L42,2)*ROUND(G42,3),2)</f>
      </c>
      <c s="36" t="s">
        <v>61</v>
      </c>
      <c>
        <f>(M42*21)/100</f>
      </c>
      <c t="s">
        <v>28</v>
      </c>
    </row>
    <row r="43" spans="1:5" ht="25.5">
      <c r="A43" s="35" t="s">
        <v>56</v>
      </c>
      <c r="E43" s="39" t="s">
        <v>331</v>
      </c>
    </row>
    <row r="44" spans="1:5" ht="12.75">
      <c r="A44" s="35" t="s">
        <v>57</v>
      </c>
      <c r="E44" s="40" t="s">
        <v>5</v>
      </c>
    </row>
    <row r="45" spans="1:5" ht="12.75">
      <c r="A45" t="s">
        <v>58</v>
      </c>
      <c r="E45" s="39" t="s">
        <v>5</v>
      </c>
    </row>
    <row r="46" spans="1:16" ht="12.75">
      <c r="A46" t="s">
        <v>50</v>
      </c>
      <c s="34" t="s">
        <v>84</v>
      </c>
      <c s="34" t="s">
        <v>332</v>
      </c>
      <c s="35" t="s">
        <v>5</v>
      </c>
      <c s="6" t="s">
        <v>333</v>
      </c>
      <c s="36" t="s">
        <v>54</v>
      </c>
      <c s="37">
        <v>6</v>
      </c>
      <c s="36">
        <v>0</v>
      </c>
      <c s="36">
        <f>ROUND(G46*H46,6)</f>
      </c>
      <c r="L46" s="38">
        <v>0</v>
      </c>
      <c s="32">
        <f>ROUND(ROUND(L46,2)*ROUND(G46,3),2)</f>
      </c>
      <c s="36" t="s">
        <v>61</v>
      </c>
      <c>
        <f>(M46*21)/100</f>
      </c>
      <c t="s">
        <v>28</v>
      </c>
    </row>
    <row r="47" spans="1:5" ht="12.75">
      <c r="A47" s="35" t="s">
        <v>56</v>
      </c>
      <c r="E47" s="39" t="s">
        <v>333</v>
      </c>
    </row>
    <row r="48" spans="1:5" ht="12.75">
      <c r="A48" s="35" t="s">
        <v>57</v>
      </c>
      <c r="E48" s="40" t="s">
        <v>5</v>
      </c>
    </row>
    <row r="49" spans="1:5" ht="12.75">
      <c r="A49" t="s">
        <v>58</v>
      </c>
      <c r="E49" s="39" t="s">
        <v>5</v>
      </c>
    </row>
    <row r="50" spans="1:16" ht="25.5">
      <c r="A50" t="s">
        <v>50</v>
      </c>
      <c s="34" t="s">
        <v>87</v>
      </c>
      <c s="34" t="s">
        <v>334</v>
      </c>
      <c s="35" t="s">
        <v>5</v>
      </c>
      <c s="6" t="s">
        <v>335</v>
      </c>
      <c s="36" t="s">
        <v>54</v>
      </c>
      <c s="37">
        <v>3</v>
      </c>
      <c s="36">
        <v>0</v>
      </c>
      <c s="36">
        <f>ROUND(G50*H50,6)</f>
      </c>
      <c r="L50" s="38">
        <v>0</v>
      </c>
      <c s="32">
        <f>ROUND(ROUND(L50,2)*ROUND(G50,3),2)</f>
      </c>
      <c s="36" t="s">
        <v>61</v>
      </c>
      <c>
        <f>(M50*21)/100</f>
      </c>
      <c t="s">
        <v>28</v>
      </c>
    </row>
    <row r="51" spans="1:5" ht="25.5">
      <c r="A51" s="35" t="s">
        <v>56</v>
      </c>
      <c r="E51" s="39" t="s">
        <v>335</v>
      </c>
    </row>
    <row r="52" spans="1:5" ht="12.75">
      <c r="A52" s="35" t="s">
        <v>57</v>
      </c>
      <c r="E52" s="40" t="s">
        <v>5</v>
      </c>
    </row>
    <row r="53" spans="1:5" ht="12.75">
      <c r="A53" t="s">
        <v>58</v>
      </c>
      <c r="E53" s="39" t="s">
        <v>5</v>
      </c>
    </row>
    <row r="54" spans="1:16" ht="12.75">
      <c r="A54" t="s">
        <v>50</v>
      </c>
      <c s="34" t="s">
        <v>90</v>
      </c>
      <c s="34" t="s">
        <v>336</v>
      </c>
      <c s="35" t="s">
        <v>5</v>
      </c>
      <c s="6" t="s">
        <v>337</v>
      </c>
      <c s="36" t="s">
        <v>54</v>
      </c>
      <c s="37">
        <v>3</v>
      </c>
      <c s="36">
        <v>0</v>
      </c>
      <c s="36">
        <f>ROUND(G54*H54,6)</f>
      </c>
      <c r="L54" s="38">
        <v>0</v>
      </c>
      <c s="32">
        <f>ROUND(ROUND(L54,2)*ROUND(G54,3),2)</f>
      </c>
      <c s="36" t="s">
        <v>61</v>
      </c>
      <c>
        <f>(M54*21)/100</f>
      </c>
      <c t="s">
        <v>28</v>
      </c>
    </row>
    <row r="55" spans="1:5" ht="12.75">
      <c r="A55" s="35" t="s">
        <v>56</v>
      </c>
      <c r="E55" s="39" t="s">
        <v>337</v>
      </c>
    </row>
    <row r="56" spans="1:5" ht="12.75">
      <c r="A56" s="35" t="s">
        <v>57</v>
      </c>
      <c r="E56" s="40" t="s">
        <v>5</v>
      </c>
    </row>
    <row r="57" spans="1:5" ht="12.75">
      <c r="A57" t="s">
        <v>58</v>
      </c>
      <c r="E57" s="39" t="s">
        <v>5</v>
      </c>
    </row>
    <row r="58" spans="1:16" ht="12.75">
      <c r="A58" t="s">
        <v>50</v>
      </c>
      <c s="34" t="s">
        <v>93</v>
      </c>
      <c s="34" t="s">
        <v>338</v>
      </c>
      <c s="35" t="s">
        <v>5</v>
      </c>
      <c s="6" t="s">
        <v>339</v>
      </c>
      <c s="36" t="s">
        <v>54</v>
      </c>
      <c s="37">
        <v>12</v>
      </c>
      <c s="36">
        <v>0</v>
      </c>
      <c s="36">
        <f>ROUND(G58*H58,6)</f>
      </c>
      <c r="L58" s="38">
        <v>0</v>
      </c>
      <c s="32">
        <f>ROUND(ROUND(L58,2)*ROUND(G58,3),2)</f>
      </c>
      <c s="36" t="s">
        <v>61</v>
      </c>
      <c>
        <f>(M58*21)/100</f>
      </c>
      <c t="s">
        <v>28</v>
      </c>
    </row>
    <row r="59" spans="1:5" ht="12.75">
      <c r="A59" s="35" t="s">
        <v>56</v>
      </c>
      <c r="E59" s="39" t="s">
        <v>339</v>
      </c>
    </row>
    <row r="60" spans="1:5" ht="12.75">
      <c r="A60" s="35" t="s">
        <v>57</v>
      </c>
      <c r="E60" s="40" t="s">
        <v>5</v>
      </c>
    </row>
    <row r="61" spans="1:5" ht="12.75">
      <c r="A61" t="s">
        <v>58</v>
      </c>
      <c r="E61" s="39" t="s">
        <v>5</v>
      </c>
    </row>
    <row r="62" spans="1:16" ht="12.75">
      <c r="A62" t="s">
        <v>50</v>
      </c>
      <c s="34" t="s">
        <v>96</v>
      </c>
      <c s="34" t="s">
        <v>340</v>
      </c>
      <c s="35" t="s">
        <v>5</v>
      </c>
      <c s="6" t="s">
        <v>341</v>
      </c>
      <c s="36" t="s">
        <v>54</v>
      </c>
      <c s="37">
        <v>12</v>
      </c>
      <c s="36">
        <v>0</v>
      </c>
      <c s="36">
        <f>ROUND(G62*H62,6)</f>
      </c>
      <c r="L62" s="38">
        <v>0</v>
      </c>
      <c s="32">
        <f>ROUND(ROUND(L62,2)*ROUND(G62,3),2)</f>
      </c>
      <c s="36" t="s">
        <v>61</v>
      </c>
      <c>
        <f>(M62*21)/100</f>
      </c>
      <c t="s">
        <v>28</v>
      </c>
    </row>
    <row r="63" spans="1:5" ht="12.75">
      <c r="A63" s="35" t="s">
        <v>56</v>
      </c>
      <c r="E63" s="39" t="s">
        <v>341</v>
      </c>
    </row>
    <row r="64" spans="1:5" ht="12.75">
      <c r="A64" s="35" t="s">
        <v>57</v>
      </c>
      <c r="E64" s="40" t="s">
        <v>5</v>
      </c>
    </row>
    <row r="65" spans="1:5" ht="12.75">
      <c r="A65" t="s">
        <v>58</v>
      </c>
      <c r="E65" s="39" t="s">
        <v>5</v>
      </c>
    </row>
    <row r="66" spans="1:16" ht="12.75">
      <c r="A66" t="s">
        <v>50</v>
      </c>
      <c s="34" t="s">
        <v>99</v>
      </c>
      <c s="34" t="s">
        <v>342</v>
      </c>
      <c s="35" t="s">
        <v>5</v>
      </c>
      <c s="6" t="s">
        <v>343</v>
      </c>
      <c s="36" t="s">
        <v>54</v>
      </c>
      <c s="37">
        <v>10</v>
      </c>
      <c s="36">
        <v>0</v>
      </c>
      <c s="36">
        <f>ROUND(G66*H66,6)</f>
      </c>
      <c r="L66" s="38">
        <v>0</v>
      </c>
      <c s="32">
        <f>ROUND(ROUND(L66,2)*ROUND(G66,3),2)</f>
      </c>
      <c s="36" t="s">
        <v>61</v>
      </c>
      <c>
        <f>(M66*21)/100</f>
      </c>
      <c t="s">
        <v>28</v>
      </c>
    </row>
    <row r="67" spans="1:5" ht="12.75">
      <c r="A67" s="35" t="s">
        <v>56</v>
      </c>
      <c r="E67" s="39" t="s">
        <v>343</v>
      </c>
    </row>
    <row r="68" spans="1:5" ht="12.75">
      <c r="A68" s="35" t="s">
        <v>57</v>
      </c>
      <c r="E68" s="40" t="s">
        <v>5</v>
      </c>
    </row>
    <row r="69" spans="1:5" ht="12.75">
      <c r="A69" t="s">
        <v>58</v>
      </c>
      <c r="E69" s="39" t="s">
        <v>5</v>
      </c>
    </row>
    <row r="70" spans="1:16" ht="12.75">
      <c r="A70" t="s">
        <v>50</v>
      </c>
      <c s="34" t="s">
        <v>102</v>
      </c>
      <c s="34" t="s">
        <v>344</v>
      </c>
      <c s="35" t="s">
        <v>5</v>
      </c>
      <c s="6" t="s">
        <v>345</v>
      </c>
      <c s="36" t="s">
        <v>54</v>
      </c>
      <c s="37">
        <v>10</v>
      </c>
      <c s="36">
        <v>0</v>
      </c>
      <c s="36">
        <f>ROUND(G70*H70,6)</f>
      </c>
      <c r="L70" s="38">
        <v>0</v>
      </c>
      <c s="32">
        <f>ROUND(ROUND(L70,2)*ROUND(G70,3),2)</f>
      </c>
      <c s="36" t="s">
        <v>61</v>
      </c>
      <c>
        <f>(M70*21)/100</f>
      </c>
      <c t="s">
        <v>28</v>
      </c>
    </row>
    <row r="71" spans="1:5" ht="12.75">
      <c r="A71" s="35" t="s">
        <v>56</v>
      </c>
      <c r="E71" s="39" t="s">
        <v>345</v>
      </c>
    </row>
    <row r="72" spans="1:5" ht="12.75">
      <c r="A72" s="35" t="s">
        <v>57</v>
      </c>
      <c r="E72" s="40" t="s">
        <v>5</v>
      </c>
    </row>
    <row r="73" spans="1:5" ht="12.75">
      <c r="A73" t="s">
        <v>58</v>
      </c>
      <c r="E73" s="39" t="s">
        <v>5</v>
      </c>
    </row>
    <row r="74" spans="1:16" ht="25.5">
      <c r="A74" t="s">
        <v>50</v>
      </c>
      <c s="34" t="s">
        <v>105</v>
      </c>
      <c s="34" t="s">
        <v>346</v>
      </c>
      <c s="35" t="s">
        <v>5</v>
      </c>
      <c s="6" t="s">
        <v>347</v>
      </c>
      <c s="36" t="s">
        <v>54</v>
      </c>
      <c s="37">
        <v>1</v>
      </c>
      <c s="36">
        <v>0</v>
      </c>
      <c s="36">
        <f>ROUND(G74*H74,6)</f>
      </c>
      <c r="L74" s="38">
        <v>0</v>
      </c>
      <c s="32">
        <f>ROUND(ROUND(L74,2)*ROUND(G74,3),2)</f>
      </c>
      <c s="36" t="s">
        <v>61</v>
      </c>
      <c>
        <f>(M74*21)/100</f>
      </c>
      <c t="s">
        <v>28</v>
      </c>
    </row>
    <row r="75" spans="1:5" ht="38.25">
      <c r="A75" s="35" t="s">
        <v>56</v>
      </c>
      <c r="E75" s="39" t="s">
        <v>348</v>
      </c>
    </row>
    <row r="76" spans="1:5" ht="12.75">
      <c r="A76" s="35" t="s">
        <v>57</v>
      </c>
      <c r="E76" s="40" t="s">
        <v>5</v>
      </c>
    </row>
    <row r="77" spans="1:5" ht="12.75">
      <c r="A77" t="s">
        <v>58</v>
      </c>
      <c r="E77" s="39" t="s">
        <v>5</v>
      </c>
    </row>
    <row r="78" spans="1:16" ht="12.75">
      <c r="A78" t="s">
        <v>50</v>
      </c>
      <c s="34" t="s">
        <v>108</v>
      </c>
      <c s="34" t="s">
        <v>349</v>
      </c>
      <c s="35" t="s">
        <v>5</v>
      </c>
      <c s="6" t="s">
        <v>350</v>
      </c>
      <c s="36" t="s">
        <v>54</v>
      </c>
      <c s="37">
        <v>1</v>
      </c>
      <c s="36">
        <v>0</v>
      </c>
      <c s="36">
        <f>ROUND(G78*H78,6)</f>
      </c>
      <c r="L78" s="38">
        <v>0</v>
      </c>
      <c s="32">
        <f>ROUND(ROUND(L78,2)*ROUND(G78,3),2)</f>
      </c>
      <c s="36" t="s">
        <v>61</v>
      </c>
      <c>
        <f>(M78*21)/100</f>
      </c>
      <c t="s">
        <v>28</v>
      </c>
    </row>
    <row r="79" spans="1:5" ht="12.75">
      <c r="A79" s="35" t="s">
        <v>56</v>
      </c>
      <c r="E79" s="39" t="s">
        <v>350</v>
      </c>
    </row>
    <row r="80" spans="1:5" ht="12.75">
      <c r="A80" s="35" t="s">
        <v>57</v>
      </c>
      <c r="E80" s="40" t="s">
        <v>5</v>
      </c>
    </row>
    <row r="81" spans="1:5" ht="12.75">
      <c r="A81" t="s">
        <v>58</v>
      </c>
      <c r="E81" s="39" t="s">
        <v>5</v>
      </c>
    </row>
    <row r="82" spans="1:16" ht="12.75">
      <c r="A82" t="s">
        <v>50</v>
      </c>
      <c s="34" t="s">
        <v>203</v>
      </c>
      <c s="34" t="s">
        <v>351</v>
      </c>
      <c s="35" t="s">
        <v>5</v>
      </c>
      <c s="6" t="s">
        <v>352</v>
      </c>
      <c s="36" t="s">
        <v>54</v>
      </c>
      <c s="37">
        <v>1</v>
      </c>
      <c s="36">
        <v>0</v>
      </c>
      <c s="36">
        <f>ROUND(G82*H82,6)</f>
      </c>
      <c r="L82" s="38">
        <v>0</v>
      </c>
      <c s="32">
        <f>ROUND(ROUND(L82,2)*ROUND(G82,3),2)</f>
      </c>
      <c s="36" t="s">
        <v>61</v>
      </c>
      <c>
        <f>(M82*21)/100</f>
      </c>
      <c t="s">
        <v>28</v>
      </c>
    </row>
    <row r="83" spans="1:5" ht="12.75">
      <c r="A83" s="35" t="s">
        <v>56</v>
      </c>
      <c r="E83" s="39" t="s">
        <v>352</v>
      </c>
    </row>
    <row r="84" spans="1:5" ht="12.75">
      <c r="A84" s="35" t="s">
        <v>57</v>
      </c>
      <c r="E84" s="40" t="s">
        <v>5</v>
      </c>
    </row>
    <row r="85" spans="1:5" ht="12.75">
      <c r="A85" t="s">
        <v>58</v>
      </c>
      <c r="E85" s="39" t="s">
        <v>5</v>
      </c>
    </row>
    <row r="86" spans="1:16" ht="12.75">
      <c r="A86" t="s">
        <v>50</v>
      </c>
      <c s="34" t="s">
        <v>206</v>
      </c>
      <c s="34" t="s">
        <v>353</v>
      </c>
      <c s="35" t="s">
        <v>5</v>
      </c>
      <c s="6" t="s">
        <v>320</v>
      </c>
      <c s="36" t="s">
        <v>54</v>
      </c>
      <c s="37">
        <v>1</v>
      </c>
      <c s="36">
        <v>0</v>
      </c>
      <c s="36">
        <f>ROUND(G86*H86,6)</f>
      </c>
      <c r="L86" s="38">
        <v>0</v>
      </c>
      <c s="32">
        <f>ROUND(ROUND(L86,2)*ROUND(G86,3),2)</f>
      </c>
      <c s="36" t="s">
        <v>61</v>
      </c>
      <c>
        <f>(M86*21)/100</f>
      </c>
      <c t="s">
        <v>28</v>
      </c>
    </row>
    <row r="87" spans="1:5" ht="12.75">
      <c r="A87" s="35" t="s">
        <v>56</v>
      </c>
      <c r="E87" s="39" t="s">
        <v>320</v>
      </c>
    </row>
    <row r="88" spans="1:5" ht="12.75">
      <c r="A88" s="35" t="s">
        <v>57</v>
      </c>
      <c r="E88" s="40" t="s">
        <v>5</v>
      </c>
    </row>
    <row r="89" spans="1:5" ht="12.75">
      <c r="A89" t="s">
        <v>58</v>
      </c>
      <c r="E89" s="39" t="s">
        <v>5</v>
      </c>
    </row>
    <row r="90" spans="1:16" ht="25.5">
      <c r="A90" t="s">
        <v>50</v>
      </c>
      <c s="34" t="s">
        <v>209</v>
      </c>
      <c s="34" t="s">
        <v>354</v>
      </c>
      <c s="35" t="s">
        <v>5</v>
      </c>
      <c s="6" t="s">
        <v>355</v>
      </c>
      <c s="36" t="s">
        <v>54</v>
      </c>
      <c s="37">
        <v>1</v>
      </c>
      <c s="36">
        <v>0</v>
      </c>
      <c s="36">
        <f>ROUND(G90*H90,6)</f>
      </c>
      <c r="L90" s="38">
        <v>0</v>
      </c>
      <c s="32">
        <f>ROUND(ROUND(L90,2)*ROUND(G90,3),2)</f>
      </c>
      <c s="36" t="s">
        <v>61</v>
      </c>
      <c>
        <f>(M90*21)/100</f>
      </c>
      <c t="s">
        <v>28</v>
      </c>
    </row>
    <row r="91" spans="1:5" ht="25.5">
      <c r="A91" s="35" t="s">
        <v>56</v>
      </c>
      <c r="E91" s="39" t="s">
        <v>355</v>
      </c>
    </row>
    <row r="92" spans="1:5" ht="12.75">
      <c r="A92" s="35" t="s">
        <v>57</v>
      </c>
      <c r="E92" s="40" t="s">
        <v>5</v>
      </c>
    </row>
    <row r="93" spans="1:5" ht="12.75">
      <c r="A93" t="s">
        <v>58</v>
      </c>
      <c r="E93" s="39" t="s">
        <v>5</v>
      </c>
    </row>
    <row r="94" spans="1:16" ht="12.75">
      <c r="A94" t="s">
        <v>50</v>
      </c>
      <c s="34" t="s">
        <v>211</v>
      </c>
      <c s="34" t="s">
        <v>356</v>
      </c>
      <c s="35" t="s">
        <v>5</v>
      </c>
      <c s="6" t="s">
        <v>357</v>
      </c>
      <c s="36" t="s">
        <v>54</v>
      </c>
      <c s="37">
        <v>1</v>
      </c>
      <c s="36">
        <v>0</v>
      </c>
      <c s="36">
        <f>ROUND(G94*H94,6)</f>
      </c>
      <c r="L94" s="38">
        <v>0</v>
      </c>
      <c s="32">
        <f>ROUND(ROUND(L94,2)*ROUND(G94,3),2)</f>
      </c>
      <c s="36" t="s">
        <v>61</v>
      </c>
      <c>
        <f>(M94*21)/100</f>
      </c>
      <c t="s">
        <v>28</v>
      </c>
    </row>
    <row r="95" spans="1:5" ht="12.75">
      <c r="A95" s="35" t="s">
        <v>56</v>
      </c>
      <c r="E95" s="39" t="s">
        <v>357</v>
      </c>
    </row>
    <row r="96" spans="1:5" ht="12.75">
      <c r="A96" s="35" t="s">
        <v>57</v>
      </c>
      <c r="E96" s="40" t="s">
        <v>5</v>
      </c>
    </row>
    <row r="97" spans="1:5" ht="12.75">
      <c r="A97" t="s">
        <v>58</v>
      </c>
      <c r="E97" s="39" t="s">
        <v>5</v>
      </c>
    </row>
    <row r="98" spans="1:16" ht="12.75">
      <c r="A98" t="s">
        <v>50</v>
      </c>
      <c s="34" t="s">
        <v>214</v>
      </c>
      <c s="34" t="s">
        <v>358</v>
      </c>
      <c s="35" t="s">
        <v>5</v>
      </c>
      <c s="6" t="s">
        <v>359</v>
      </c>
      <c s="36" t="s">
        <v>54</v>
      </c>
      <c s="37">
        <v>12</v>
      </c>
      <c s="36">
        <v>0</v>
      </c>
      <c s="36">
        <f>ROUND(G98*H98,6)</f>
      </c>
      <c r="L98" s="38">
        <v>0</v>
      </c>
      <c s="32">
        <f>ROUND(ROUND(L98,2)*ROUND(G98,3),2)</f>
      </c>
      <c s="36" t="s">
        <v>61</v>
      </c>
      <c>
        <f>(M98*21)/100</f>
      </c>
      <c t="s">
        <v>28</v>
      </c>
    </row>
    <row r="99" spans="1:5" ht="12.75">
      <c r="A99" s="35" t="s">
        <v>56</v>
      </c>
      <c r="E99" s="39" t="s">
        <v>359</v>
      </c>
    </row>
    <row r="100" spans="1:5" ht="12.75">
      <c r="A100" s="35" t="s">
        <v>57</v>
      </c>
      <c r="E100" s="40" t="s">
        <v>5</v>
      </c>
    </row>
    <row r="101" spans="1:5" ht="12.75">
      <c r="A101" t="s">
        <v>58</v>
      </c>
      <c r="E101" s="39" t="s">
        <v>5</v>
      </c>
    </row>
    <row r="102" spans="1:16" ht="12.75">
      <c r="A102" t="s">
        <v>50</v>
      </c>
      <c s="34" t="s">
        <v>217</v>
      </c>
      <c s="34" t="s">
        <v>360</v>
      </c>
      <c s="35" t="s">
        <v>5</v>
      </c>
      <c s="6" t="s">
        <v>361</v>
      </c>
      <c s="36" t="s">
        <v>54</v>
      </c>
      <c s="37">
        <v>12</v>
      </c>
      <c s="36">
        <v>0</v>
      </c>
      <c s="36">
        <f>ROUND(G102*H102,6)</f>
      </c>
      <c r="L102" s="38">
        <v>0</v>
      </c>
      <c s="32">
        <f>ROUND(ROUND(L102,2)*ROUND(G102,3),2)</f>
      </c>
      <c s="36" t="s">
        <v>61</v>
      </c>
      <c>
        <f>(M102*21)/100</f>
      </c>
      <c t="s">
        <v>28</v>
      </c>
    </row>
    <row r="103" spans="1:5" ht="12.75">
      <c r="A103" s="35" t="s">
        <v>56</v>
      </c>
      <c r="E103" s="39" t="s">
        <v>361</v>
      </c>
    </row>
    <row r="104" spans="1:5" ht="12.75">
      <c r="A104" s="35" t="s">
        <v>57</v>
      </c>
      <c r="E104" s="40" t="s">
        <v>5</v>
      </c>
    </row>
    <row r="105" spans="1:5" ht="12.75">
      <c r="A105" t="s">
        <v>58</v>
      </c>
      <c r="E105" s="39" t="s">
        <v>5</v>
      </c>
    </row>
    <row r="106" spans="1:16" ht="12.75">
      <c r="A106" t="s">
        <v>50</v>
      </c>
      <c s="34" t="s">
        <v>220</v>
      </c>
      <c s="34" t="s">
        <v>362</v>
      </c>
      <c s="35" t="s">
        <v>5</v>
      </c>
      <c s="6" t="s">
        <v>363</v>
      </c>
      <c s="36" t="s">
        <v>54</v>
      </c>
      <c s="37">
        <v>5</v>
      </c>
      <c s="36">
        <v>0</v>
      </c>
      <c s="36">
        <f>ROUND(G106*H106,6)</f>
      </c>
      <c r="L106" s="38">
        <v>0</v>
      </c>
      <c s="32">
        <f>ROUND(ROUND(L106,2)*ROUND(G106,3),2)</f>
      </c>
      <c s="36" t="s">
        <v>61</v>
      </c>
      <c>
        <f>(M106*21)/100</f>
      </c>
      <c t="s">
        <v>28</v>
      </c>
    </row>
    <row r="107" spans="1:5" ht="12.75">
      <c r="A107" s="35" t="s">
        <v>56</v>
      </c>
      <c r="E107" s="39" t="s">
        <v>363</v>
      </c>
    </row>
    <row r="108" spans="1:5" ht="12.75">
      <c r="A108" s="35" t="s">
        <v>57</v>
      </c>
      <c r="E108" s="40" t="s">
        <v>5</v>
      </c>
    </row>
    <row r="109" spans="1:5" ht="12.75">
      <c r="A109" t="s">
        <v>58</v>
      </c>
      <c r="E109" s="39" t="s">
        <v>5</v>
      </c>
    </row>
    <row r="110" spans="1:16" ht="12.75">
      <c r="A110" t="s">
        <v>50</v>
      </c>
      <c s="34" t="s">
        <v>223</v>
      </c>
      <c s="34" t="s">
        <v>364</v>
      </c>
      <c s="35" t="s">
        <v>5</v>
      </c>
      <c s="6" t="s">
        <v>361</v>
      </c>
      <c s="36" t="s">
        <v>54</v>
      </c>
      <c s="37">
        <v>5</v>
      </c>
      <c s="36">
        <v>0</v>
      </c>
      <c s="36">
        <f>ROUND(G110*H110,6)</f>
      </c>
      <c r="L110" s="38">
        <v>0</v>
      </c>
      <c s="32">
        <f>ROUND(ROUND(L110,2)*ROUND(G110,3),2)</f>
      </c>
      <c s="36" t="s">
        <v>61</v>
      </c>
      <c>
        <f>(M110*21)/100</f>
      </c>
      <c t="s">
        <v>28</v>
      </c>
    </row>
    <row r="111" spans="1:5" ht="12.75">
      <c r="A111" s="35" t="s">
        <v>56</v>
      </c>
      <c r="E111" s="39" t="s">
        <v>361</v>
      </c>
    </row>
    <row r="112" spans="1:5" ht="12.75">
      <c r="A112" s="35" t="s">
        <v>57</v>
      </c>
      <c r="E112" s="40" t="s">
        <v>5</v>
      </c>
    </row>
    <row r="113" spans="1:5" ht="12.75">
      <c r="A113" t="s">
        <v>58</v>
      </c>
      <c r="E113" s="39" t="s">
        <v>5</v>
      </c>
    </row>
    <row r="114" spans="1:16" ht="12.75">
      <c r="A114" t="s">
        <v>50</v>
      </c>
      <c s="34" t="s">
        <v>226</v>
      </c>
      <c s="34" t="s">
        <v>365</v>
      </c>
      <c s="35" t="s">
        <v>5</v>
      </c>
      <c s="6" t="s">
        <v>366</v>
      </c>
      <c s="36" t="s">
        <v>54</v>
      </c>
      <c s="37">
        <v>13</v>
      </c>
      <c s="36">
        <v>0</v>
      </c>
      <c s="36">
        <f>ROUND(G114*H114,6)</f>
      </c>
      <c r="L114" s="38">
        <v>0</v>
      </c>
      <c s="32">
        <f>ROUND(ROUND(L114,2)*ROUND(G114,3),2)</f>
      </c>
      <c s="36" t="s">
        <v>61</v>
      </c>
      <c>
        <f>(M114*21)/100</f>
      </c>
      <c t="s">
        <v>28</v>
      </c>
    </row>
    <row r="115" spans="1:5" ht="12.75">
      <c r="A115" s="35" t="s">
        <v>56</v>
      </c>
      <c r="E115" s="39" t="s">
        <v>366</v>
      </c>
    </row>
    <row r="116" spans="1:5" ht="12.75">
      <c r="A116" s="35" t="s">
        <v>57</v>
      </c>
      <c r="E116" s="40" t="s">
        <v>5</v>
      </c>
    </row>
    <row r="117" spans="1:5" ht="12.75">
      <c r="A117" t="s">
        <v>58</v>
      </c>
      <c r="E117" s="39" t="s">
        <v>5</v>
      </c>
    </row>
    <row r="118" spans="1:16" ht="12.75">
      <c r="A118" t="s">
        <v>50</v>
      </c>
      <c s="34" t="s">
        <v>229</v>
      </c>
      <c s="34" t="s">
        <v>367</v>
      </c>
      <c s="35" t="s">
        <v>5</v>
      </c>
      <c s="6" t="s">
        <v>361</v>
      </c>
      <c s="36" t="s">
        <v>54</v>
      </c>
      <c s="37">
        <v>13</v>
      </c>
      <c s="36">
        <v>0</v>
      </c>
      <c s="36">
        <f>ROUND(G118*H118,6)</f>
      </c>
      <c r="L118" s="38">
        <v>0</v>
      </c>
      <c s="32">
        <f>ROUND(ROUND(L118,2)*ROUND(G118,3),2)</f>
      </c>
      <c s="36" t="s">
        <v>61</v>
      </c>
      <c>
        <f>(M118*21)/100</f>
      </c>
      <c t="s">
        <v>28</v>
      </c>
    </row>
    <row r="119" spans="1:5" ht="12.75">
      <c r="A119" s="35" t="s">
        <v>56</v>
      </c>
      <c r="E119" s="39" t="s">
        <v>361</v>
      </c>
    </row>
    <row r="120" spans="1:5" ht="12.75">
      <c r="A120" s="35" t="s">
        <v>57</v>
      </c>
      <c r="E120" s="40" t="s">
        <v>5</v>
      </c>
    </row>
    <row r="121" spans="1:5" ht="12.75">
      <c r="A121" t="s">
        <v>58</v>
      </c>
      <c r="E121" s="39" t="s">
        <v>5</v>
      </c>
    </row>
    <row r="122" spans="1:16" ht="12.75">
      <c r="A122" t="s">
        <v>50</v>
      </c>
      <c s="34" t="s">
        <v>233</v>
      </c>
      <c s="34" t="s">
        <v>368</v>
      </c>
      <c s="35" t="s">
        <v>5</v>
      </c>
      <c s="6" t="s">
        <v>369</v>
      </c>
      <c s="36" t="s">
        <v>54</v>
      </c>
      <c s="37">
        <v>38</v>
      </c>
      <c s="36">
        <v>0</v>
      </c>
      <c s="36">
        <f>ROUND(G122*H122,6)</f>
      </c>
      <c r="L122" s="38">
        <v>0</v>
      </c>
      <c s="32">
        <f>ROUND(ROUND(L122,2)*ROUND(G122,3),2)</f>
      </c>
      <c s="36" t="s">
        <v>61</v>
      </c>
      <c>
        <f>(M122*21)/100</f>
      </c>
      <c t="s">
        <v>28</v>
      </c>
    </row>
    <row r="123" spans="1:5" ht="12.75">
      <c r="A123" s="35" t="s">
        <v>56</v>
      </c>
      <c r="E123" s="39" t="s">
        <v>369</v>
      </c>
    </row>
    <row r="124" spans="1:5" ht="12.75">
      <c r="A124" s="35" t="s">
        <v>57</v>
      </c>
      <c r="E124" s="40" t="s">
        <v>5</v>
      </c>
    </row>
    <row r="125" spans="1:5" ht="12.75">
      <c r="A125" t="s">
        <v>58</v>
      </c>
      <c r="E125" s="39" t="s">
        <v>5</v>
      </c>
    </row>
    <row r="126" spans="1:16" ht="12.75">
      <c r="A126" t="s">
        <v>50</v>
      </c>
      <c s="34" t="s">
        <v>237</v>
      </c>
      <c s="34" t="s">
        <v>370</v>
      </c>
      <c s="35" t="s">
        <v>5</v>
      </c>
      <c s="6" t="s">
        <v>361</v>
      </c>
      <c s="36" t="s">
        <v>54</v>
      </c>
      <c s="37">
        <v>38</v>
      </c>
      <c s="36">
        <v>0</v>
      </c>
      <c s="36">
        <f>ROUND(G126*H126,6)</f>
      </c>
      <c r="L126" s="38">
        <v>0</v>
      </c>
      <c s="32">
        <f>ROUND(ROUND(L126,2)*ROUND(G126,3),2)</f>
      </c>
      <c s="36" t="s">
        <v>61</v>
      </c>
      <c>
        <f>(M126*21)/100</f>
      </c>
      <c t="s">
        <v>28</v>
      </c>
    </row>
    <row r="127" spans="1:5" ht="12.75">
      <c r="A127" s="35" t="s">
        <v>56</v>
      </c>
      <c r="E127" s="39" t="s">
        <v>361</v>
      </c>
    </row>
    <row r="128" spans="1:5" ht="12.75">
      <c r="A128" s="35" t="s">
        <v>57</v>
      </c>
      <c r="E128" s="40" t="s">
        <v>5</v>
      </c>
    </row>
    <row r="129" spans="1:5" ht="12.75">
      <c r="A129" t="s">
        <v>58</v>
      </c>
      <c r="E129" s="39" t="s">
        <v>5</v>
      </c>
    </row>
    <row r="130" spans="1:16" ht="12.75">
      <c r="A130" t="s">
        <v>50</v>
      </c>
      <c s="34" t="s">
        <v>240</v>
      </c>
      <c s="34" t="s">
        <v>371</v>
      </c>
      <c s="35" t="s">
        <v>5</v>
      </c>
      <c s="6" t="s">
        <v>372</v>
      </c>
      <c s="36" t="s">
        <v>54</v>
      </c>
      <c s="37">
        <v>21</v>
      </c>
      <c s="36">
        <v>0</v>
      </c>
      <c s="36">
        <f>ROUND(G130*H130,6)</f>
      </c>
      <c r="L130" s="38">
        <v>0</v>
      </c>
      <c s="32">
        <f>ROUND(ROUND(L130,2)*ROUND(G130,3),2)</f>
      </c>
      <c s="36" t="s">
        <v>61</v>
      </c>
      <c>
        <f>(M130*21)/100</f>
      </c>
      <c t="s">
        <v>28</v>
      </c>
    </row>
    <row r="131" spans="1:5" ht="12.75">
      <c r="A131" s="35" t="s">
        <v>56</v>
      </c>
      <c r="E131" s="39" t="s">
        <v>372</v>
      </c>
    </row>
    <row r="132" spans="1:5" ht="12.75">
      <c r="A132" s="35" t="s">
        <v>57</v>
      </c>
      <c r="E132" s="40" t="s">
        <v>5</v>
      </c>
    </row>
    <row r="133" spans="1:5" ht="12.75">
      <c r="A133" t="s">
        <v>58</v>
      </c>
      <c r="E133" s="39" t="s">
        <v>5</v>
      </c>
    </row>
    <row r="134" spans="1:16" ht="12.75">
      <c r="A134" t="s">
        <v>50</v>
      </c>
      <c s="34" t="s">
        <v>244</v>
      </c>
      <c s="34" t="s">
        <v>373</v>
      </c>
      <c s="35" t="s">
        <v>5</v>
      </c>
      <c s="6" t="s">
        <v>374</v>
      </c>
      <c s="36" t="s">
        <v>54</v>
      </c>
      <c s="37">
        <v>1</v>
      </c>
      <c s="36">
        <v>0</v>
      </c>
      <c s="36">
        <f>ROUND(G134*H134,6)</f>
      </c>
      <c r="L134" s="38">
        <v>0</v>
      </c>
      <c s="32">
        <f>ROUND(ROUND(L134,2)*ROUND(G134,3),2)</f>
      </c>
      <c s="36" t="s">
        <v>61</v>
      </c>
      <c>
        <f>(M134*21)/100</f>
      </c>
      <c t="s">
        <v>28</v>
      </c>
    </row>
    <row r="135" spans="1:5" ht="12.75">
      <c r="A135" s="35" t="s">
        <v>56</v>
      </c>
      <c r="E135" s="39" t="s">
        <v>374</v>
      </c>
    </row>
    <row r="136" spans="1:5" ht="12.75">
      <c r="A136" s="35" t="s">
        <v>57</v>
      </c>
      <c r="E136" s="40" t="s">
        <v>5</v>
      </c>
    </row>
    <row r="137" spans="1:5" ht="12.75">
      <c r="A137" t="s">
        <v>58</v>
      </c>
      <c r="E137" s="39" t="s">
        <v>5</v>
      </c>
    </row>
    <row r="138" spans="1:16" ht="12.75">
      <c r="A138" t="s">
        <v>50</v>
      </c>
      <c s="34" t="s">
        <v>247</v>
      </c>
      <c s="34" t="s">
        <v>375</v>
      </c>
      <c s="35" t="s">
        <v>5</v>
      </c>
      <c s="6" t="s">
        <v>376</v>
      </c>
      <c s="36" t="s">
        <v>54</v>
      </c>
      <c s="37">
        <v>1</v>
      </c>
      <c s="36">
        <v>0</v>
      </c>
      <c s="36">
        <f>ROUND(G138*H138,6)</f>
      </c>
      <c r="L138" s="38">
        <v>0</v>
      </c>
      <c s="32">
        <f>ROUND(ROUND(L138,2)*ROUND(G138,3),2)</f>
      </c>
      <c s="36" t="s">
        <v>61</v>
      </c>
      <c>
        <f>(M138*21)/100</f>
      </c>
      <c t="s">
        <v>28</v>
      </c>
    </row>
    <row r="139" spans="1:5" ht="12.75">
      <c r="A139" s="35" t="s">
        <v>56</v>
      </c>
      <c r="E139" s="39" t="s">
        <v>376</v>
      </c>
    </row>
    <row r="140" spans="1:5" ht="12.75">
      <c r="A140" s="35" t="s">
        <v>57</v>
      </c>
      <c r="E140" s="40" t="s">
        <v>5</v>
      </c>
    </row>
    <row r="141" spans="1:5" ht="12.75">
      <c r="A141" t="s">
        <v>58</v>
      </c>
      <c r="E141" s="39" t="s">
        <v>5</v>
      </c>
    </row>
    <row r="142" spans="1:16" ht="12.75">
      <c r="A142" t="s">
        <v>50</v>
      </c>
      <c s="34" t="s">
        <v>250</v>
      </c>
      <c s="34" t="s">
        <v>377</v>
      </c>
      <c s="35" t="s">
        <v>5</v>
      </c>
      <c s="6" t="s">
        <v>378</v>
      </c>
      <c s="36" t="s">
        <v>54</v>
      </c>
      <c s="37">
        <v>1</v>
      </c>
      <c s="36">
        <v>0</v>
      </c>
      <c s="36">
        <f>ROUND(G142*H142,6)</f>
      </c>
      <c r="L142" s="38">
        <v>0</v>
      </c>
      <c s="32">
        <f>ROUND(ROUND(L142,2)*ROUND(G142,3),2)</f>
      </c>
      <c s="36" t="s">
        <v>61</v>
      </c>
      <c>
        <f>(M142*21)/100</f>
      </c>
      <c t="s">
        <v>28</v>
      </c>
    </row>
    <row r="143" spans="1:5" ht="12.75">
      <c r="A143" s="35" t="s">
        <v>56</v>
      </c>
      <c r="E143" s="39" t="s">
        <v>378</v>
      </c>
    </row>
    <row r="144" spans="1:5" ht="12.75">
      <c r="A144" s="35" t="s">
        <v>57</v>
      </c>
      <c r="E144" s="40" t="s">
        <v>5</v>
      </c>
    </row>
    <row r="145" spans="1:5" ht="12.75">
      <c r="A145" t="s">
        <v>58</v>
      </c>
      <c r="E145" s="39" t="s">
        <v>5</v>
      </c>
    </row>
    <row r="146" spans="1:16" ht="12.75">
      <c r="A146" t="s">
        <v>50</v>
      </c>
      <c s="34" t="s">
        <v>253</v>
      </c>
      <c s="34" t="s">
        <v>379</v>
      </c>
      <c s="35" t="s">
        <v>5</v>
      </c>
      <c s="6" t="s">
        <v>380</v>
      </c>
      <c s="36" t="s">
        <v>83</v>
      </c>
      <c s="37">
        <v>1</v>
      </c>
      <c s="36">
        <v>0</v>
      </c>
      <c s="36">
        <f>ROUND(G146*H146,6)</f>
      </c>
      <c r="L146" s="38">
        <v>0</v>
      </c>
      <c s="32">
        <f>ROUND(ROUND(L146,2)*ROUND(G146,3),2)</f>
      </c>
      <c s="36" t="s">
        <v>61</v>
      </c>
      <c>
        <f>(M146*21)/100</f>
      </c>
      <c t="s">
        <v>28</v>
      </c>
    </row>
    <row r="147" spans="1:5" ht="12.75">
      <c r="A147" s="35" t="s">
        <v>56</v>
      </c>
      <c r="E147" s="39" t="s">
        <v>380</v>
      </c>
    </row>
    <row r="148" spans="1:5" ht="12.75">
      <c r="A148" s="35" t="s">
        <v>57</v>
      </c>
      <c r="E148" s="40" t="s">
        <v>5</v>
      </c>
    </row>
    <row r="149" spans="1:5" ht="12.75">
      <c r="A149" t="s">
        <v>58</v>
      </c>
      <c r="E149" s="39" t="s">
        <v>5</v>
      </c>
    </row>
    <row r="150" spans="1:16" ht="12.75">
      <c r="A150" t="s">
        <v>50</v>
      </c>
      <c s="34" t="s">
        <v>256</v>
      </c>
      <c s="34" t="s">
        <v>381</v>
      </c>
      <c s="35" t="s">
        <v>5</v>
      </c>
      <c s="6" t="s">
        <v>382</v>
      </c>
      <c s="36" t="s">
        <v>83</v>
      </c>
      <c s="37">
        <v>1</v>
      </c>
      <c s="36">
        <v>0</v>
      </c>
      <c s="36">
        <f>ROUND(G150*H150,6)</f>
      </c>
      <c r="L150" s="38">
        <v>0</v>
      </c>
      <c s="32">
        <f>ROUND(ROUND(L150,2)*ROUND(G150,3),2)</f>
      </c>
      <c s="36" t="s">
        <v>61</v>
      </c>
      <c>
        <f>(M150*21)/100</f>
      </c>
      <c t="s">
        <v>28</v>
      </c>
    </row>
    <row r="151" spans="1:5" ht="12.75">
      <c r="A151" s="35" t="s">
        <v>56</v>
      </c>
      <c r="E151" s="39" t="s">
        <v>382</v>
      </c>
    </row>
    <row r="152" spans="1:5" ht="12.75">
      <c r="A152" s="35" t="s">
        <v>57</v>
      </c>
      <c r="E152" s="40" t="s">
        <v>5</v>
      </c>
    </row>
    <row r="153" spans="1:5" ht="12.75">
      <c r="A153" t="s">
        <v>58</v>
      </c>
      <c r="E153" s="39" t="s">
        <v>5</v>
      </c>
    </row>
    <row r="154" spans="1:16" ht="12.75">
      <c r="A154" t="s">
        <v>50</v>
      </c>
      <c s="34" t="s">
        <v>260</v>
      </c>
      <c s="34" t="s">
        <v>383</v>
      </c>
      <c s="35" t="s">
        <v>5</v>
      </c>
      <c s="6" t="s">
        <v>384</v>
      </c>
      <c s="36" t="s">
        <v>83</v>
      </c>
      <c s="37">
        <v>1</v>
      </c>
      <c s="36">
        <v>0</v>
      </c>
      <c s="36">
        <f>ROUND(G154*H154,6)</f>
      </c>
      <c r="L154" s="38">
        <v>0</v>
      </c>
      <c s="32">
        <f>ROUND(ROUND(L154,2)*ROUND(G154,3),2)</f>
      </c>
      <c s="36" t="s">
        <v>61</v>
      </c>
      <c>
        <f>(M154*21)/100</f>
      </c>
      <c t="s">
        <v>28</v>
      </c>
    </row>
    <row r="155" spans="1:5" ht="12.75">
      <c r="A155" s="35" t="s">
        <v>56</v>
      </c>
      <c r="E155" s="39" t="s">
        <v>384</v>
      </c>
    </row>
    <row r="156" spans="1:5" ht="12.75">
      <c r="A156" s="35" t="s">
        <v>57</v>
      </c>
      <c r="E156" s="40" t="s">
        <v>5</v>
      </c>
    </row>
    <row r="157" spans="1:5" ht="12.75">
      <c r="A157" t="s">
        <v>58</v>
      </c>
      <c r="E157" s="39" t="s">
        <v>5</v>
      </c>
    </row>
    <row r="158" spans="1:16" ht="12.75">
      <c r="A158" t="s">
        <v>50</v>
      </c>
      <c s="34" t="s">
        <v>385</v>
      </c>
      <c s="34" t="s">
        <v>386</v>
      </c>
      <c s="35" t="s">
        <v>5</v>
      </c>
      <c s="6" t="s">
        <v>387</v>
      </c>
      <c s="36" t="s">
        <v>54</v>
      </c>
      <c s="37">
        <v>95</v>
      </c>
      <c s="36">
        <v>0</v>
      </c>
      <c s="36">
        <f>ROUND(G158*H158,6)</f>
      </c>
      <c r="L158" s="38">
        <v>0</v>
      </c>
      <c s="32">
        <f>ROUND(ROUND(L158,2)*ROUND(G158,3),2)</f>
      </c>
      <c s="36" t="s">
        <v>61</v>
      </c>
      <c>
        <f>(M158*21)/100</f>
      </c>
      <c t="s">
        <v>28</v>
      </c>
    </row>
    <row r="159" spans="1:5" ht="12.75">
      <c r="A159" s="35" t="s">
        <v>56</v>
      </c>
      <c r="E159" s="39" t="s">
        <v>387</v>
      </c>
    </row>
    <row r="160" spans="1:5" ht="12.75">
      <c r="A160" s="35" t="s">
        <v>57</v>
      </c>
      <c r="E160" s="40" t="s">
        <v>5</v>
      </c>
    </row>
    <row r="161" spans="1:5" ht="12.75">
      <c r="A161" t="s">
        <v>58</v>
      </c>
      <c r="E161" s="39" t="s">
        <v>5</v>
      </c>
    </row>
    <row r="162" spans="1:16" ht="12.75">
      <c r="A162" t="s">
        <v>50</v>
      </c>
      <c s="34" t="s">
        <v>388</v>
      </c>
      <c s="34" t="s">
        <v>389</v>
      </c>
      <c s="35" t="s">
        <v>5</v>
      </c>
      <c s="6" t="s">
        <v>194</v>
      </c>
      <c s="36" t="s">
        <v>48</v>
      </c>
      <c s="37">
        <v>920</v>
      </c>
      <c s="36">
        <v>0</v>
      </c>
      <c s="36">
        <f>ROUND(G162*H162,6)</f>
      </c>
      <c r="L162" s="38">
        <v>0</v>
      </c>
      <c s="32">
        <f>ROUND(ROUND(L162,2)*ROUND(G162,3),2)</f>
      </c>
      <c s="36" t="s">
        <v>61</v>
      </c>
      <c>
        <f>(M162*21)/100</f>
      </c>
      <c t="s">
        <v>28</v>
      </c>
    </row>
    <row r="163" spans="1:5" ht="12.75">
      <c r="A163" s="35" t="s">
        <v>56</v>
      </c>
      <c r="E163" s="39" t="s">
        <v>194</v>
      </c>
    </row>
    <row r="164" spans="1:5" ht="12.75">
      <c r="A164" s="35" t="s">
        <v>57</v>
      </c>
      <c r="E164" s="40" t="s">
        <v>5</v>
      </c>
    </row>
    <row r="165" spans="1:5" ht="12.75">
      <c r="A165" t="s">
        <v>58</v>
      </c>
      <c r="E165" s="39" t="s">
        <v>5</v>
      </c>
    </row>
    <row r="166" spans="1:16" ht="12.75">
      <c r="A166" t="s">
        <v>50</v>
      </c>
      <c s="34" t="s">
        <v>390</v>
      </c>
      <c s="34" t="s">
        <v>391</v>
      </c>
      <c s="35" t="s">
        <v>5</v>
      </c>
      <c s="6" t="s">
        <v>196</v>
      </c>
      <c s="36" t="s">
        <v>48</v>
      </c>
      <c s="37">
        <v>920</v>
      </c>
      <c s="36">
        <v>0</v>
      </c>
      <c s="36">
        <f>ROUND(G166*H166,6)</f>
      </c>
      <c r="L166" s="38">
        <v>0</v>
      </c>
      <c s="32">
        <f>ROUND(ROUND(L166,2)*ROUND(G166,3),2)</f>
      </c>
      <c s="36" t="s">
        <v>61</v>
      </c>
      <c>
        <f>(M166*21)/100</f>
      </c>
      <c t="s">
        <v>28</v>
      </c>
    </row>
    <row r="167" spans="1:5" ht="12.75">
      <c r="A167" s="35" t="s">
        <v>56</v>
      </c>
      <c r="E167" s="39" t="s">
        <v>196</v>
      </c>
    </row>
    <row r="168" spans="1:5" ht="12.75">
      <c r="A168" s="35" t="s">
        <v>57</v>
      </c>
      <c r="E168" s="40" t="s">
        <v>5</v>
      </c>
    </row>
    <row r="169" spans="1:5" ht="12.75">
      <c r="A169" t="s">
        <v>58</v>
      </c>
      <c r="E169" s="39" t="s">
        <v>5</v>
      </c>
    </row>
    <row r="170" spans="1:16" ht="12.75">
      <c r="A170" t="s">
        <v>50</v>
      </c>
      <c s="34" t="s">
        <v>392</v>
      </c>
      <c s="34" t="s">
        <v>393</v>
      </c>
      <c s="35" t="s">
        <v>5</v>
      </c>
      <c s="6" t="s">
        <v>394</v>
      </c>
      <c s="36" t="s">
        <v>48</v>
      </c>
      <c s="37">
        <v>920</v>
      </c>
      <c s="36">
        <v>0</v>
      </c>
      <c s="36">
        <f>ROUND(G170*H170,6)</f>
      </c>
      <c r="L170" s="38">
        <v>0</v>
      </c>
      <c s="32">
        <f>ROUND(ROUND(L170,2)*ROUND(G170,3),2)</f>
      </c>
      <c s="36" t="s">
        <v>61</v>
      </c>
      <c>
        <f>(M170*21)/100</f>
      </c>
      <c t="s">
        <v>28</v>
      </c>
    </row>
    <row r="171" spans="1:5" ht="12.75">
      <c r="A171" s="35" t="s">
        <v>56</v>
      </c>
      <c r="E171" s="39" t="s">
        <v>394</v>
      </c>
    </row>
    <row r="172" spans="1:5" ht="12.75">
      <c r="A172" s="35" t="s">
        <v>57</v>
      </c>
      <c r="E172" s="40" t="s">
        <v>5</v>
      </c>
    </row>
    <row r="173" spans="1:5" ht="12.75">
      <c r="A173" t="s">
        <v>58</v>
      </c>
      <c r="E173" s="39" t="s">
        <v>5</v>
      </c>
    </row>
    <row r="174" spans="1:16" ht="12.75">
      <c r="A174" t="s">
        <v>50</v>
      </c>
      <c s="34" t="s">
        <v>395</v>
      </c>
      <c s="34" t="s">
        <v>396</v>
      </c>
      <c s="35" t="s">
        <v>5</v>
      </c>
      <c s="6" t="s">
        <v>397</v>
      </c>
      <c s="36" t="s">
        <v>48</v>
      </c>
      <c s="37">
        <v>160</v>
      </c>
      <c s="36">
        <v>0</v>
      </c>
      <c s="36">
        <f>ROUND(G174*H174,6)</f>
      </c>
      <c r="L174" s="38">
        <v>0</v>
      </c>
      <c s="32">
        <f>ROUND(ROUND(L174,2)*ROUND(G174,3),2)</f>
      </c>
      <c s="36" t="s">
        <v>61</v>
      </c>
      <c>
        <f>(M174*21)/100</f>
      </c>
      <c t="s">
        <v>28</v>
      </c>
    </row>
    <row r="175" spans="1:5" ht="12.75">
      <c r="A175" s="35" t="s">
        <v>56</v>
      </c>
      <c r="E175" s="39" t="s">
        <v>397</v>
      </c>
    </row>
    <row r="176" spans="1:5" ht="12.75">
      <c r="A176" s="35" t="s">
        <v>57</v>
      </c>
      <c r="E176" s="40" t="s">
        <v>5</v>
      </c>
    </row>
    <row r="177" spans="1:5" ht="12.75">
      <c r="A177" t="s">
        <v>58</v>
      </c>
      <c r="E177" s="39" t="s">
        <v>5</v>
      </c>
    </row>
    <row r="178" spans="1:16" ht="12.75">
      <c r="A178" t="s">
        <v>50</v>
      </c>
      <c s="34" t="s">
        <v>398</v>
      </c>
      <c s="34" t="s">
        <v>399</v>
      </c>
      <c s="35" t="s">
        <v>5</v>
      </c>
      <c s="6" t="s">
        <v>400</v>
      </c>
      <c s="36" t="s">
        <v>48</v>
      </c>
      <c s="37">
        <v>880</v>
      </c>
      <c s="36">
        <v>0</v>
      </c>
      <c s="36">
        <f>ROUND(G178*H178,6)</f>
      </c>
      <c r="L178" s="38">
        <v>0</v>
      </c>
      <c s="32">
        <f>ROUND(ROUND(L178,2)*ROUND(G178,3),2)</f>
      </c>
      <c s="36" t="s">
        <v>61</v>
      </c>
      <c>
        <f>(M178*21)/100</f>
      </c>
      <c t="s">
        <v>28</v>
      </c>
    </row>
    <row r="179" spans="1:5" ht="12.75">
      <c r="A179" s="35" t="s">
        <v>56</v>
      </c>
      <c r="E179" s="39" t="s">
        <v>400</v>
      </c>
    </row>
    <row r="180" spans="1:5" ht="12.75">
      <c r="A180" s="35" t="s">
        <v>57</v>
      </c>
      <c r="E180" s="40" t="s">
        <v>5</v>
      </c>
    </row>
    <row r="181" spans="1:5" ht="12.75">
      <c r="A181" t="s">
        <v>58</v>
      </c>
      <c r="E181" s="39" t="s">
        <v>5</v>
      </c>
    </row>
    <row r="182" spans="1:16" ht="12.75">
      <c r="A182" t="s">
        <v>50</v>
      </c>
      <c s="34" t="s">
        <v>401</v>
      </c>
      <c s="34" t="s">
        <v>402</v>
      </c>
      <c s="35" t="s">
        <v>5</v>
      </c>
      <c s="6" t="s">
        <v>403</v>
      </c>
      <c s="36" t="s">
        <v>48</v>
      </c>
      <c s="37">
        <v>80</v>
      </c>
      <c s="36">
        <v>0</v>
      </c>
      <c s="36">
        <f>ROUND(G182*H182,6)</f>
      </c>
      <c r="L182" s="38">
        <v>0</v>
      </c>
      <c s="32">
        <f>ROUND(ROUND(L182,2)*ROUND(G182,3),2)</f>
      </c>
      <c s="36" t="s">
        <v>61</v>
      </c>
      <c>
        <f>(M182*21)/100</f>
      </c>
      <c t="s">
        <v>28</v>
      </c>
    </row>
    <row r="183" spans="1:5" ht="12.75">
      <c r="A183" s="35" t="s">
        <v>56</v>
      </c>
      <c r="E183" s="39" t="s">
        <v>403</v>
      </c>
    </row>
    <row r="184" spans="1:5" ht="12.75">
      <c r="A184" s="35" t="s">
        <v>57</v>
      </c>
      <c r="E184" s="40" t="s">
        <v>5</v>
      </c>
    </row>
    <row r="185" spans="1:5" ht="12.75">
      <c r="A185" t="s">
        <v>58</v>
      </c>
      <c r="E185" s="39" t="s">
        <v>5</v>
      </c>
    </row>
    <row r="186" spans="1:16" ht="12.75">
      <c r="A186" t="s">
        <v>50</v>
      </c>
      <c s="34" t="s">
        <v>404</v>
      </c>
      <c s="34" t="s">
        <v>405</v>
      </c>
      <c s="35" t="s">
        <v>5</v>
      </c>
      <c s="6" t="s">
        <v>406</v>
      </c>
      <c s="36" t="s">
        <v>48</v>
      </c>
      <c s="37">
        <v>220</v>
      </c>
      <c s="36">
        <v>0</v>
      </c>
      <c s="36">
        <f>ROUND(G186*H186,6)</f>
      </c>
      <c r="L186" s="38">
        <v>0</v>
      </c>
      <c s="32">
        <f>ROUND(ROUND(L186,2)*ROUND(G186,3),2)</f>
      </c>
      <c s="36" t="s">
        <v>61</v>
      </c>
      <c>
        <f>(M186*21)/100</f>
      </c>
      <c t="s">
        <v>28</v>
      </c>
    </row>
    <row r="187" spans="1:5" ht="12.75">
      <c r="A187" s="35" t="s">
        <v>56</v>
      </c>
      <c r="E187" s="39" t="s">
        <v>406</v>
      </c>
    </row>
    <row r="188" spans="1:5" ht="12.75">
      <c r="A188" s="35" t="s">
        <v>57</v>
      </c>
      <c r="E188" s="40" t="s">
        <v>5</v>
      </c>
    </row>
    <row r="189" spans="1:5" ht="12.75">
      <c r="A189" t="s">
        <v>58</v>
      </c>
      <c r="E189" s="39" t="s">
        <v>5</v>
      </c>
    </row>
    <row r="190" spans="1:16" ht="12.75">
      <c r="A190" t="s">
        <v>50</v>
      </c>
      <c s="34" t="s">
        <v>407</v>
      </c>
      <c s="34" t="s">
        <v>408</v>
      </c>
      <c s="35" t="s">
        <v>5</v>
      </c>
      <c s="6" t="s">
        <v>409</v>
      </c>
      <c s="36" t="s">
        <v>48</v>
      </c>
      <c s="37">
        <v>1340</v>
      </c>
      <c s="36">
        <v>0</v>
      </c>
      <c s="36">
        <f>ROUND(G190*H190,6)</f>
      </c>
      <c r="L190" s="38">
        <v>0</v>
      </c>
      <c s="32">
        <f>ROUND(ROUND(L190,2)*ROUND(G190,3),2)</f>
      </c>
      <c s="36" t="s">
        <v>61</v>
      </c>
      <c>
        <f>(M190*21)/100</f>
      </c>
      <c t="s">
        <v>28</v>
      </c>
    </row>
    <row r="191" spans="1:5" ht="12.75">
      <c r="A191" s="35" t="s">
        <v>56</v>
      </c>
      <c r="E191" s="39" t="s">
        <v>409</v>
      </c>
    </row>
    <row r="192" spans="1:5" ht="12.75">
      <c r="A192" s="35" t="s">
        <v>57</v>
      </c>
      <c r="E192" s="40" t="s">
        <v>5</v>
      </c>
    </row>
    <row r="193" spans="1:5" ht="12.75">
      <c r="A193" t="s">
        <v>58</v>
      </c>
      <c r="E193" s="39" t="s">
        <v>5</v>
      </c>
    </row>
    <row r="194" spans="1:16" ht="25.5">
      <c r="A194" t="s">
        <v>50</v>
      </c>
      <c s="34" t="s">
        <v>410</v>
      </c>
      <c s="34" t="s">
        <v>411</v>
      </c>
      <c s="35" t="s">
        <v>5</v>
      </c>
      <c s="6" t="s">
        <v>412</v>
      </c>
      <c s="36" t="s">
        <v>54</v>
      </c>
      <c s="37">
        <v>1</v>
      </c>
      <c s="36">
        <v>0</v>
      </c>
      <c s="36">
        <f>ROUND(G194*H194,6)</f>
      </c>
      <c r="L194" s="38">
        <v>0</v>
      </c>
      <c s="32">
        <f>ROUND(ROUND(L194,2)*ROUND(G194,3),2)</f>
      </c>
      <c s="36" t="s">
        <v>61</v>
      </c>
      <c>
        <f>(M194*21)/100</f>
      </c>
      <c t="s">
        <v>28</v>
      </c>
    </row>
    <row r="195" spans="1:5" ht="25.5">
      <c r="A195" s="35" t="s">
        <v>56</v>
      </c>
      <c r="E195" s="39" t="s">
        <v>412</v>
      </c>
    </row>
    <row r="196" spans="1:5" ht="12.75">
      <c r="A196" s="35" t="s">
        <v>57</v>
      </c>
      <c r="E196" s="40" t="s">
        <v>5</v>
      </c>
    </row>
    <row r="197" spans="1:5" ht="12.75">
      <c r="A197" t="s">
        <v>58</v>
      </c>
      <c r="E197" s="39" t="s">
        <v>5</v>
      </c>
    </row>
    <row r="198" spans="1:16" ht="12.75">
      <c r="A198" t="s">
        <v>50</v>
      </c>
      <c s="34" t="s">
        <v>413</v>
      </c>
      <c s="34" t="s">
        <v>414</v>
      </c>
      <c s="35" t="s">
        <v>5</v>
      </c>
      <c s="6" t="s">
        <v>387</v>
      </c>
      <c s="36" t="s">
        <v>54</v>
      </c>
      <c s="37">
        <v>6</v>
      </c>
      <c s="36">
        <v>0</v>
      </c>
      <c s="36">
        <f>ROUND(G198*H198,6)</f>
      </c>
      <c r="L198" s="38">
        <v>0</v>
      </c>
      <c s="32">
        <f>ROUND(ROUND(L198,2)*ROUND(G198,3),2)</f>
      </c>
      <c s="36" t="s">
        <v>61</v>
      </c>
      <c>
        <f>(M198*21)/100</f>
      </c>
      <c t="s">
        <v>28</v>
      </c>
    </row>
    <row r="199" spans="1:5" ht="12.75">
      <c r="A199" s="35" t="s">
        <v>56</v>
      </c>
      <c r="E199" s="39" t="s">
        <v>387</v>
      </c>
    </row>
    <row r="200" spans="1:5" ht="12.75">
      <c r="A200" s="35" t="s">
        <v>57</v>
      </c>
      <c r="E200" s="40" t="s">
        <v>5</v>
      </c>
    </row>
    <row r="201" spans="1:5" ht="12.75">
      <c r="A201" t="s">
        <v>58</v>
      </c>
      <c r="E201" s="39" t="s">
        <v>5</v>
      </c>
    </row>
    <row r="202" spans="1:16" ht="12.75">
      <c r="A202" t="s">
        <v>50</v>
      </c>
      <c s="34" t="s">
        <v>415</v>
      </c>
      <c s="34" t="s">
        <v>416</v>
      </c>
      <c s="35" t="s">
        <v>5</v>
      </c>
      <c s="6" t="s">
        <v>194</v>
      </c>
      <c s="36" t="s">
        <v>48</v>
      </c>
      <c s="37">
        <v>60</v>
      </c>
      <c s="36">
        <v>0</v>
      </c>
      <c s="36">
        <f>ROUND(G202*H202,6)</f>
      </c>
      <c r="L202" s="38">
        <v>0</v>
      </c>
      <c s="32">
        <f>ROUND(ROUND(L202,2)*ROUND(G202,3),2)</f>
      </c>
      <c s="36" t="s">
        <v>61</v>
      </c>
      <c>
        <f>(M202*21)/100</f>
      </c>
      <c t="s">
        <v>28</v>
      </c>
    </row>
    <row r="203" spans="1:5" ht="12.75">
      <c r="A203" s="35" t="s">
        <v>56</v>
      </c>
      <c r="E203" s="39" t="s">
        <v>194</v>
      </c>
    </row>
    <row r="204" spans="1:5" ht="12.75">
      <c r="A204" s="35" t="s">
        <v>57</v>
      </c>
      <c r="E204" s="40" t="s">
        <v>5</v>
      </c>
    </row>
    <row r="205" spans="1:5" ht="12.75">
      <c r="A205" t="s">
        <v>58</v>
      </c>
      <c r="E205" s="39" t="s">
        <v>5</v>
      </c>
    </row>
    <row r="206" spans="1:16" ht="12.75">
      <c r="A206" t="s">
        <v>50</v>
      </c>
      <c s="34" t="s">
        <v>417</v>
      </c>
      <c s="34" t="s">
        <v>418</v>
      </c>
      <c s="35" t="s">
        <v>5</v>
      </c>
      <c s="6" t="s">
        <v>196</v>
      </c>
      <c s="36" t="s">
        <v>48</v>
      </c>
      <c s="37">
        <v>60</v>
      </c>
      <c s="36">
        <v>0</v>
      </c>
      <c s="36">
        <f>ROUND(G206*H206,6)</f>
      </c>
      <c r="L206" s="38">
        <v>0</v>
      </c>
      <c s="32">
        <f>ROUND(ROUND(L206,2)*ROUND(G206,3),2)</f>
      </c>
      <c s="36" t="s">
        <v>61</v>
      </c>
      <c>
        <f>(M206*21)/100</f>
      </c>
      <c t="s">
        <v>28</v>
      </c>
    </row>
    <row r="207" spans="1:5" ht="12.75">
      <c r="A207" s="35" t="s">
        <v>56</v>
      </c>
      <c r="E207" s="39" t="s">
        <v>196</v>
      </c>
    </row>
    <row r="208" spans="1:5" ht="12.75">
      <c r="A208" s="35" t="s">
        <v>57</v>
      </c>
      <c r="E208" s="40" t="s">
        <v>5</v>
      </c>
    </row>
    <row r="209" spans="1:5" ht="12.75">
      <c r="A209" t="s">
        <v>58</v>
      </c>
      <c r="E209" s="39" t="s">
        <v>5</v>
      </c>
    </row>
    <row r="210" spans="1:16" ht="12.75">
      <c r="A210" t="s">
        <v>50</v>
      </c>
      <c s="34" t="s">
        <v>419</v>
      </c>
      <c s="34" t="s">
        <v>420</v>
      </c>
      <c s="35" t="s">
        <v>5</v>
      </c>
      <c s="6" t="s">
        <v>394</v>
      </c>
      <c s="36" t="s">
        <v>48</v>
      </c>
      <c s="37">
        <v>60</v>
      </c>
      <c s="36">
        <v>0</v>
      </c>
      <c s="36">
        <f>ROUND(G210*H210,6)</f>
      </c>
      <c r="L210" s="38">
        <v>0</v>
      </c>
      <c s="32">
        <f>ROUND(ROUND(L210,2)*ROUND(G210,3),2)</f>
      </c>
      <c s="36" t="s">
        <v>61</v>
      </c>
      <c>
        <f>(M210*21)/100</f>
      </c>
      <c t="s">
        <v>28</v>
      </c>
    </row>
    <row r="211" spans="1:5" ht="12.75">
      <c r="A211" s="35" t="s">
        <v>56</v>
      </c>
      <c r="E211" s="39" t="s">
        <v>394</v>
      </c>
    </row>
    <row r="212" spans="1:5" ht="12.75">
      <c r="A212" s="35" t="s">
        <v>57</v>
      </c>
      <c r="E212" s="40" t="s">
        <v>5</v>
      </c>
    </row>
    <row r="213" spans="1:5" ht="12.75">
      <c r="A213" t="s">
        <v>58</v>
      </c>
      <c r="E213" s="39" t="s">
        <v>5</v>
      </c>
    </row>
    <row r="214" spans="1:16" ht="12.75">
      <c r="A214" t="s">
        <v>50</v>
      </c>
      <c s="34" t="s">
        <v>421</v>
      </c>
      <c s="34" t="s">
        <v>422</v>
      </c>
      <c s="35" t="s">
        <v>5</v>
      </c>
      <c s="6" t="s">
        <v>397</v>
      </c>
      <c s="36" t="s">
        <v>48</v>
      </c>
      <c s="37">
        <v>60</v>
      </c>
      <c s="36">
        <v>0</v>
      </c>
      <c s="36">
        <f>ROUND(G214*H214,6)</f>
      </c>
      <c r="L214" s="38">
        <v>0</v>
      </c>
      <c s="32">
        <f>ROUND(ROUND(L214,2)*ROUND(G214,3),2)</f>
      </c>
      <c s="36" t="s">
        <v>61</v>
      </c>
      <c>
        <f>(M214*21)/100</f>
      </c>
      <c t="s">
        <v>28</v>
      </c>
    </row>
    <row r="215" spans="1:5" ht="12.75">
      <c r="A215" s="35" t="s">
        <v>56</v>
      </c>
      <c r="E215" s="39" t="s">
        <v>397</v>
      </c>
    </row>
    <row r="216" spans="1:5" ht="12.75">
      <c r="A216" s="35" t="s">
        <v>57</v>
      </c>
      <c r="E216" s="40" t="s">
        <v>5</v>
      </c>
    </row>
    <row r="217" spans="1:5" ht="12.75">
      <c r="A217" t="s">
        <v>58</v>
      </c>
      <c r="E217" s="39" t="s">
        <v>5</v>
      </c>
    </row>
    <row r="218" spans="1:16" ht="12.75">
      <c r="A218" t="s">
        <v>50</v>
      </c>
      <c s="34" t="s">
        <v>423</v>
      </c>
      <c s="34" t="s">
        <v>424</v>
      </c>
      <c s="35" t="s">
        <v>5</v>
      </c>
      <c s="6" t="s">
        <v>409</v>
      </c>
      <c s="36" t="s">
        <v>48</v>
      </c>
      <c s="37">
        <v>60</v>
      </c>
      <c s="36">
        <v>0</v>
      </c>
      <c s="36">
        <f>ROUND(G218*H218,6)</f>
      </c>
      <c r="L218" s="38">
        <v>0</v>
      </c>
      <c s="32">
        <f>ROUND(ROUND(L218,2)*ROUND(G218,3),2)</f>
      </c>
      <c s="36" t="s">
        <v>61</v>
      </c>
      <c>
        <f>(M218*21)/100</f>
      </c>
      <c t="s">
        <v>28</v>
      </c>
    </row>
    <row r="219" spans="1:5" ht="12.75">
      <c r="A219" s="35" t="s">
        <v>56</v>
      </c>
      <c r="E219" s="39" t="s">
        <v>409</v>
      </c>
    </row>
    <row r="220" spans="1:5" ht="12.75">
      <c r="A220" s="35" t="s">
        <v>57</v>
      </c>
      <c r="E220" s="40" t="s">
        <v>5</v>
      </c>
    </row>
    <row r="221" spans="1:5" ht="12.75">
      <c r="A221" t="s">
        <v>58</v>
      </c>
      <c r="E221" s="39" t="s">
        <v>5</v>
      </c>
    </row>
    <row r="222" spans="1:16" ht="12.75">
      <c r="A222" t="s">
        <v>50</v>
      </c>
      <c s="34" t="s">
        <v>425</v>
      </c>
      <c s="34" t="s">
        <v>426</v>
      </c>
      <c s="35" t="s">
        <v>5</v>
      </c>
      <c s="6" t="s">
        <v>427</v>
      </c>
      <c s="36" t="s">
        <v>54</v>
      </c>
      <c s="37">
        <v>1</v>
      </c>
      <c s="36">
        <v>0</v>
      </c>
      <c s="36">
        <f>ROUND(G222*H222,6)</f>
      </c>
      <c r="L222" s="38">
        <v>0</v>
      </c>
      <c s="32">
        <f>ROUND(ROUND(L222,2)*ROUND(G222,3),2)</f>
      </c>
      <c s="36" t="s">
        <v>61</v>
      </c>
      <c>
        <f>(M222*21)/100</f>
      </c>
      <c t="s">
        <v>28</v>
      </c>
    </row>
    <row r="223" spans="1:5" ht="12.75">
      <c r="A223" s="35" t="s">
        <v>56</v>
      </c>
      <c r="E223" s="39" t="s">
        <v>427</v>
      </c>
    </row>
    <row r="224" spans="1:5" ht="12.75">
      <c r="A224" s="35" t="s">
        <v>57</v>
      </c>
      <c r="E224" s="40" t="s">
        <v>5</v>
      </c>
    </row>
    <row r="225" spans="1:5" ht="12.75">
      <c r="A225" t="s">
        <v>58</v>
      </c>
      <c r="E225" s="39" t="s">
        <v>5</v>
      </c>
    </row>
    <row r="226" spans="1:16" ht="25.5">
      <c r="A226" t="s">
        <v>50</v>
      </c>
      <c s="34" t="s">
        <v>428</v>
      </c>
      <c s="34" t="s">
        <v>429</v>
      </c>
      <c s="35" t="s">
        <v>5</v>
      </c>
      <c s="6" t="s">
        <v>430</v>
      </c>
      <c s="36" t="s">
        <v>54</v>
      </c>
      <c s="37">
        <v>1</v>
      </c>
      <c s="36">
        <v>0</v>
      </c>
      <c s="36">
        <f>ROUND(G226*H226,6)</f>
      </c>
      <c r="L226" s="38">
        <v>0</v>
      </c>
      <c s="32">
        <f>ROUND(ROUND(L226,2)*ROUND(G226,3),2)</f>
      </c>
      <c s="36" t="s">
        <v>61</v>
      </c>
      <c>
        <f>(M226*21)/100</f>
      </c>
      <c t="s">
        <v>28</v>
      </c>
    </row>
    <row r="227" spans="1:5" ht="25.5">
      <c r="A227" s="35" t="s">
        <v>56</v>
      </c>
      <c r="E227" s="39" t="s">
        <v>430</v>
      </c>
    </row>
    <row r="228" spans="1:5" ht="12.75">
      <c r="A228" s="35" t="s">
        <v>57</v>
      </c>
      <c r="E228" s="40" t="s">
        <v>5</v>
      </c>
    </row>
    <row r="229" spans="1:5" ht="12.75">
      <c r="A229" t="s">
        <v>58</v>
      </c>
      <c r="E229" s="39" t="s">
        <v>5</v>
      </c>
    </row>
    <row r="230" spans="1:16" ht="12.75">
      <c r="A230" t="s">
        <v>50</v>
      </c>
      <c s="34" t="s">
        <v>431</v>
      </c>
      <c s="34" t="s">
        <v>432</v>
      </c>
      <c s="35" t="s">
        <v>5</v>
      </c>
      <c s="6" t="s">
        <v>433</v>
      </c>
      <c s="36" t="s">
        <v>434</v>
      </c>
      <c s="37">
        <v>8</v>
      </c>
      <c s="36">
        <v>0</v>
      </c>
      <c s="36">
        <f>ROUND(G230*H230,6)</f>
      </c>
      <c r="L230" s="38">
        <v>0</v>
      </c>
      <c s="32">
        <f>ROUND(ROUND(L230,2)*ROUND(G230,3),2)</f>
      </c>
      <c s="36" t="s">
        <v>61</v>
      </c>
      <c>
        <f>(M230*21)/100</f>
      </c>
      <c t="s">
        <v>28</v>
      </c>
    </row>
    <row r="231" spans="1:5" ht="12.75">
      <c r="A231" s="35" t="s">
        <v>56</v>
      </c>
      <c r="E231" s="39" t="s">
        <v>433</v>
      </c>
    </row>
    <row r="232" spans="1:5" ht="12.75">
      <c r="A232" s="35" t="s">
        <v>57</v>
      </c>
      <c r="E232" s="40" t="s">
        <v>5</v>
      </c>
    </row>
    <row r="233" spans="1:5" ht="12.75">
      <c r="A233" t="s">
        <v>58</v>
      </c>
      <c r="E233" s="39" t="s">
        <v>5</v>
      </c>
    </row>
    <row r="234" spans="1:16" ht="12.75">
      <c r="A234" t="s">
        <v>50</v>
      </c>
      <c s="34" t="s">
        <v>435</v>
      </c>
      <c s="34" t="s">
        <v>436</v>
      </c>
      <c s="35" t="s">
        <v>5</v>
      </c>
      <c s="6" t="s">
        <v>79</v>
      </c>
      <c s="36" t="s">
        <v>437</v>
      </c>
      <c s="37">
        <v>1</v>
      </c>
      <c s="36">
        <v>0</v>
      </c>
      <c s="36">
        <f>ROUND(G234*H234,6)</f>
      </c>
      <c r="L234" s="38">
        <v>0</v>
      </c>
      <c s="32">
        <f>ROUND(ROUND(L234,2)*ROUND(G234,3),2)</f>
      </c>
      <c s="36" t="s">
        <v>61</v>
      </c>
      <c>
        <f>(M234*21)/100</f>
      </c>
      <c t="s">
        <v>28</v>
      </c>
    </row>
    <row r="235" spans="1:5" ht="12.75">
      <c r="A235" s="35" t="s">
        <v>56</v>
      </c>
      <c r="E235" s="39" t="s">
        <v>79</v>
      </c>
    </row>
    <row r="236" spans="1:5" ht="12.75">
      <c r="A236" s="35" t="s">
        <v>57</v>
      </c>
      <c r="E236" s="40" t="s">
        <v>5</v>
      </c>
    </row>
    <row r="237" spans="1:5" ht="12.75">
      <c r="A237" t="s">
        <v>58</v>
      </c>
      <c r="E2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v>
      </c>
      <c s="41">
        <f>Rekapitulace!C19</f>
      </c>
      <c s="20" t="s">
        <v>0</v>
      </c>
      <c t="s">
        <v>23</v>
      </c>
      <c t="s">
        <v>28</v>
      </c>
    </row>
    <row r="4" spans="1:16" ht="32" customHeight="1">
      <c r="A4" s="24" t="s">
        <v>20</v>
      </c>
      <c s="25" t="s">
        <v>29</v>
      </c>
      <c s="27" t="s">
        <v>438</v>
      </c>
      <c r="E4" s="26" t="s">
        <v>439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COUNTIFS(L8:L2704,"=0",A8:A2704,"P")+COUNTIFS(L8:L2704,"",A8:A2704,"P")+SUM(Q8:Q2704)</f>
      </c>
    </row>
    <row r="8" spans="1:13" ht="12.75">
      <c r="A8" t="s">
        <v>45</v>
      </c>
      <c r="C8" s="28" t="s">
        <v>442</v>
      </c>
      <c r="E8" s="30" t="s">
        <v>441</v>
      </c>
      <c r="J8" s="29">
        <f>0+J9+J114+J227+J236+J285+J306+J339+J452+J553+J570+J651+J748+J825+J830+J835+J976+J1073+J1370+J1391+J1752+J1825+J1906+J1923+J1972+J2057+J2106+J2211+J2228+J2261+J2302+J2355+J2560+J2601+J2662+J2667</f>
      </c>
      <c s="29">
        <f>0+K9+K114+K227+K236+K285+K306+K339+K452+K553+K570+K651+K748+K825+K830+K835+K976+K1073+K1370+K1391+K1752+K1825+K1906+K1923+K1972+K2057+K2106+K2211+K2228+K2261+K2302+K2355+K2560+K2601+K2662+K2667</f>
      </c>
      <c s="29">
        <f>0+L9+L114+L227+L236+L285+L306+L339+L452+L553+L570+L651+L748+L825+L830+L835+L976+L1073+L1370+L1391+L1752+L1825+L1906+L1923+L1972+L2057+L2106+L2211+L2228+L2261+L2302+L2355+L2560+L2601+L2662+L2667</f>
      </c>
      <c s="29">
        <f>0+M9+M114+M227+M236+M285+M306+M339+M452+M553+M570+M651+M748+M825+M830+M835+M976+M1073+M1370+M1391+M1752+M1825+M1906+M1923+M1972+M2057+M2106+M2211+M2228+M2261+M2302+M2355+M2560+M2601+M2662+M2667</f>
      </c>
    </row>
    <row r="9" spans="1:13" ht="12.75">
      <c r="A9" t="s">
        <v>47</v>
      </c>
      <c r="C9" s="31" t="s">
        <v>51</v>
      </c>
      <c r="E9" s="33" t="s">
        <v>443</v>
      </c>
      <c r="J9" s="32">
        <f>0</f>
      </c>
      <c s="32">
        <f>0</f>
      </c>
      <c s="32">
        <f>0+L10+L14+L18+L22+L26+L30+L34+L38+L42+L46+L50+L54+L58+L62+L66+L70+L74+L78+L82+L86+L90+L94+L98+L102+L106+L110</f>
      </c>
      <c s="32">
        <f>0+M10+M14+M18+M22+M26+M30+M34+M38+M42+M46+M50+M54+M58+M62+M66+M70+M74+M78+M82+M86+M90+M94+M98+M102+M106+M110</f>
      </c>
    </row>
    <row r="10" spans="1:16" ht="25.5">
      <c r="A10" t="s">
        <v>50</v>
      </c>
      <c s="34" t="s">
        <v>51</v>
      </c>
      <c s="34" t="s">
        <v>444</v>
      </c>
      <c s="35" t="s">
        <v>5</v>
      </c>
      <c s="6" t="s">
        <v>445</v>
      </c>
      <c s="36" t="s">
        <v>446</v>
      </c>
      <c s="37">
        <v>597.9</v>
      </c>
      <c s="36">
        <v>0</v>
      </c>
      <c s="36">
        <f>ROUND(G10*H10,6)</f>
      </c>
      <c r="L10" s="38">
        <v>0</v>
      </c>
      <c s="32">
        <f>ROUND(ROUND(L10,2)*ROUND(G10,3),2)</f>
      </c>
      <c s="36" t="s">
        <v>447</v>
      </c>
      <c>
        <f>(M10*21)/100</f>
      </c>
      <c t="s">
        <v>28</v>
      </c>
    </row>
    <row r="11" spans="1:5" ht="38.25">
      <c r="A11" s="35" t="s">
        <v>56</v>
      </c>
      <c r="E11" s="39" t="s">
        <v>448</v>
      </c>
    </row>
    <row r="12" spans="1:5" ht="51">
      <c r="A12" s="35" t="s">
        <v>57</v>
      </c>
      <c r="E12" s="40" t="s">
        <v>449</v>
      </c>
    </row>
    <row r="13" spans="1:5" ht="12.75">
      <c r="A13" t="s">
        <v>58</v>
      </c>
      <c r="E13" s="39" t="s">
        <v>5</v>
      </c>
    </row>
    <row r="14" spans="1:16" ht="25.5">
      <c r="A14" t="s">
        <v>50</v>
      </c>
      <c s="34" t="s">
        <v>28</v>
      </c>
      <c s="34" t="s">
        <v>450</v>
      </c>
      <c s="35" t="s">
        <v>5</v>
      </c>
      <c s="6" t="s">
        <v>451</v>
      </c>
      <c s="36" t="s">
        <v>446</v>
      </c>
      <c s="37">
        <v>592.3</v>
      </c>
      <c s="36">
        <v>0</v>
      </c>
      <c s="36">
        <f>ROUND(G14*H14,6)</f>
      </c>
      <c r="L14" s="38">
        <v>0</v>
      </c>
      <c s="32">
        <f>ROUND(ROUND(L14,2)*ROUND(G14,3),2)</f>
      </c>
      <c s="36" t="s">
        <v>447</v>
      </c>
      <c>
        <f>(M14*21)/100</f>
      </c>
      <c t="s">
        <v>28</v>
      </c>
    </row>
    <row r="15" spans="1:5" ht="38.25">
      <c r="A15" s="35" t="s">
        <v>56</v>
      </c>
      <c r="E15" s="39" t="s">
        <v>452</v>
      </c>
    </row>
    <row r="16" spans="1:5" ht="38.25">
      <c r="A16" s="35" t="s">
        <v>57</v>
      </c>
      <c r="E16" s="40" t="s">
        <v>453</v>
      </c>
    </row>
    <row r="17" spans="1:5" ht="12.75">
      <c r="A17" t="s">
        <v>58</v>
      </c>
      <c r="E17" s="39" t="s">
        <v>5</v>
      </c>
    </row>
    <row r="18" spans="1:16" ht="25.5">
      <c r="A18" t="s">
        <v>50</v>
      </c>
      <c s="34" t="s">
        <v>26</v>
      </c>
      <c s="34" t="s">
        <v>454</v>
      </c>
      <c s="35" t="s">
        <v>5</v>
      </c>
      <c s="6" t="s">
        <v>455</v>
      </c>
      <c s="36" t="s">
        <v>48</v>
      </c>
      <c s="37">
        <v>36.5</v>
      </c>
      <c s="36">
        <v>0</v>
      </c>
      <c s="36">
        <f>ROUND(G18*H18,6)</f>
      </c>
      <c r="L18" s="38">
        <v>0</v>
      </c>
      <c s="32">
        <f>ROUND(ROUND(L18,2)*ROUND(G18,3),2)</f>
      </c>
      <c s="36" t="s">
        <v>447</v>
      </c>
      <c>
        <f>(M18*21)/100</f>
      </c>
      <c t="s">
        <v>28</v>
      </c>
    </row>
    <row r="19" spans="1:5" ht="25.5">
      <c r="A19" s="35" t="s">
        <v>56</v>
      </c>
      <c r="E19" s="39" t="s">
        <v>455</v>
      </c>
    </row>
    <row r="20" spans="1:5" ht="12.75">
      <c r="A20" s="35" t="s">
        <v>57</v>
      </c>
      <c r="E20" s="40" t="s">
        <v>456</v>
      </c>
    </row>
    <row r="21" spans="1:5" ht="12.75">
      <c r="A21" t="s">
        <v>58</v>
      </c>
      <c r="E21" s="39" t="s">
        <v>5</v>
      </c>
    </row>
    <row r="22" spans="1:16" ht="25.5">
      <c r="A22" t="s">
        <v>50</v>
      </c>
      <c s="34" t="s">
        <v>64</v>
      </c>
      <c s="34" t="s">
        <v>457</v>
      </c>
      <c s="35" t="s">
        <v>5</v>
      </c>
      <c s="6" t="s">
        <v>458</v>
      </c>
      <c s="36" t="s">
        <v>48</v>
      </c>
      <c s="37">
        <v>2</v>
      </c>
      <c s="36">
        <v>0.01269</v>
      </c>
      <c s="36">
        <f>ROUND(G22*H22,6)</f>
      </c>
      <c r="L22" s="38">
        <v>0</v>
      </c>
      <c s="32">
        <f>ROUND(ROUND(L22,2)*ROUND(G22,3),2)</f>
      </c>
      <c s="36" t="s">
        <v>447</v>
      </c>
      <c>
        <f>(M22*21)/100</f>
      </c>
      <c t="s">
        <v>28</v>
      </c>
    </row>
    <row r="23" spans="1:5" ht="63.75">
      <c r="A23" s="35" t="s">
        <v>56</v>
      </c>
      <c r="E23" s="39" t="s">
        <v>459</v>
      </c>
    </row>
    <row r="24" spans="1:5" ht="12.75">
      <c r="A24" s="35" t="s">
        <v>57</v>
      </c>
      <c r="E24" s="40" t="s">
        <v>5</v>
      </c>
    </row>
    <row r="25" spans="1:5" ht="12.75">
      <c r="A25" t="s">
        <v>58</v>
      </c>
      <c r="E25" s="39" t="s">
        <v>5</v>
      </c>
    </row>
    <row r="26" spans="1:16" ht="25.5">
      <c r="A26" t="s">
        <v>50</v>
      </c>
      <c s="34" t="s">
        <v>68</v>
      </c>
      <c s="34" t="s">
        <v>460</v>
      </c>
      <c s="35" t="s">
        <v>5</v>
      </c>
      <c s="6" t="s">
        <v>458</v>
      </c>
      <c s="36" t="s">
        <v>48</v>
      </c>
      <c s="37">
        <v>15</v>
      </c>
      <c s="36">
        <v>0.10775</v>
      </c>
      <c s="36">
        <f>ROUND(G26*H26,6)</f>
      </c>
      <c r="L26" s="38">
        <v>0</v>
      </c>
      <c s="32">
        <f>ROUND(ROUND(L26,2)*ROUND(G26,3),2)</f>
      </c>
      <c s="36" t="s">
        <v>447</v>
      </c>
      <c>
        <f>(M26*21)/100</f>
      </c>
      <c t="s">
        <v>28</v>
      </c>
    </row>
    <row r="27" spans="1:5" ht="63.75">
      <c r="A27" s="35" t="s">
        <v>56</v>
      </c>
      <c r="E27" s="39" t="s">
        <v>461</v>
      </c>
    </row>
    <row r="28" spans="1:5" ht="12.75">
      <c r="A28" s="35" t="s">
        <v>57</v>
      </c>
      <c r="E28" s="40" t="s">
        <v>5</v>
      </c>
    </row>
    <row r="29" spans="1:5" ht="12.75">
      <c r="A29" t="s">
        <v>58</v>
      </c>
      <c r="E29" s="39" t="s">
        <v>5</v>
      </c>
    </row>
    <row r="30" spans="1:16" ht="25.5">
      <c r="A30" t="s">
        <v>50</v>
      </c>
      <c s="34" t="s">
        <v>27</v>
      </c>
      <c s="34" t="s">
        <v>462</v>
      </c>
      <c s="35" t="s">
        <v>5</v>
      </c>
      <c s="6" t="s">
        <v>463</v>
      </c>
      <c s="36" t="s">
        <v>464</v>
      </c>
      <c s="37">
        <v>7.055</v>
      </c>
      <c s="36">
        <v>0</v>
      </c>
      <c s="36">
        <f>ROUND(G30*H30,6)</f>
      </c>
      <c r="L30" s="38">
        <v>0</v>
      </c>
      <c s="32">
        <f>ROUND(ROUND(L30,2)*ROUND(G30,3),2)</f>
      </c>
      <c s="36" t="s">
        <v>447</v>
      </c>
      <c>
        <f>(M30*21)/100</f>
      </c>
      <c t="s">
        <v>28</v>
      </c>
    </row>
    <row r="31" spans="1:5" ht="25.5">
      <c r="A31" s="35" t="s">
        <v>56</v>
      </c>
      <c r="E31" s="39" t="s">
        <v>463</v>
      </c>
    </row>
    <row r="32" spans="1:5" ht="63.75">
      <c r="A32" s="35" t="s">
        <v>57</v>
      </c>
      <c r="E32" s="40" t="s">
        <v>465</v>
      </c>
    </row>
    <row r="33" spans="1:5" ht="12.75">
      <c r="A33" t="s">
        <v>58</v>
      </c>
      <c r="E33" s="39" t="s">
        <v>5</v>
      </c>
    </row>
    <row r="34" spans="1:16" ht="38.25">
      <c r="A34" t="s">
        <v>50</v>
      </c>
      <c s="34" t="s">
        <v>74</v>
      </c>
      <c s="34" t="s">
        <v>466</v>
      </c>
      <c s="35" t="s">
        <v>5</v>
      </c>
      <c s="6" t="s">
        <v>467</v>
      </c>
      <c s="36" t="s">
        <v>464</v>
      </c>
      <c s="37">
        <v>57</v>
      </c>
      <c s="36">
        <v>0</v>
      </c>
      <c s="36">
        <f>ROUND(G34*H34,6)</f>
      </c>
      <c r="L34" s="38">
        <v>0</v>
      </c>
      <c s="32">
        <f>ROUND(ROUND(L34,2)*ROUND(G34,3),2)</f>
      </c>
      <c s="36" t="s">
        <v>447</v>
      </c>
      <c>
        <f>(M34*21)/100</f>
      </c>
      <c t="s">
        <v>28</v>
      </c>
    </row>
    <row r="35" spans="1:5" ht="38.25">
      <c r="A35" s="35" t="s">
        <v>56</v>
      </c>
      <c r="E35" s="39" t="s">
        <v>468</v>
      </c>
    </row>
    <row r="36" spans="1:5" ht="12.75">
      <c r="A36" s="35" t="s">
        <v>57</v>
      </c>
      <c r="E36" s="40" t="s">
        <v>469</v>
      </c>
    </row>
    <row r="37" spans="1:5" ht="12.75">
      <c r="A37" t="s">
        <v>58</v>
      </c>
      <c r="E37" s="39" t="s">
        <v>5</v>
      </c>
    </row>
    <row r="38" spans="1:16" ht="25.5">
      <c r="A38" t="s">
        <v>50</v>
      </c>
      <c s="34" t="s">
        <v>77</v>
      </c>
      <c s="34" t="s">
        <v>470</v>
      </c>
      <c s="35" t="s">
        <v>5</v>
      </c>
      <c s="6" t="s">
        <v>471</v>
      </c>
      <c s="36" t="s">
        <v>464</v>
      </c>
      <c s="37">
        <v>0.61</v>
      </c>
      <c s="36">
        <v>0</v>
      </c>
      <c s="36">
        <f>ROUND(G38*H38,6)</f>
      </c>
      <c r="L38" s="38">
        <v>0</v>
      </c>
      <c s="32">
        <f>ROUND(ROUND(L38,2)*ROUND(G38,3),2)</f>
      </c>
      <c s="36" t="s">
        <v>447</v>
      </c>
      <c>
        <f>(M38*21)/100</f>
      </c>
      <c t="s">
        <v>28</v>
      </c>
    </row>
    <row r="39" spans="1:5" ht="25.5">
      <c r="A39" s="35" t="s">
        <v>56</v>
      </c>
      <c r="E39" s="39" t="s">
        <v>471</v>
      </c>
    </row>
    <row r="40" spans="1:5" ht="12.75">
      <c r="A40" s="35" t="s">
        <v>57</v>
      </c>
      <c r="E40" s="40" t="s">
        <v>472</v>
      </c>
    </row>
    <row r="41" spans="1:5" ht="12.75">
      <c r="A41" t="s">
        <v>58</v>
      </c>
      <c r="E41" s="39" t="s">
        <v>5</v>
      </c>
    </row>
    <row r="42" spans="1:16" ht="25.5">
      <c r="A42" t="s">
        <v>50</v>
      </c>
      <c s="34" t="s">
        <v>80</v>
      </c>
      <c s="34" t="s">
        <v>473</v>
      </c>
      <c s="35" t="s">
        <v>5</v>
      </c>
      <c s="6" t="s">
        <v>474</v>
      </c>
      <c s="36" t="s">
        <v>464</v>
      </c>
      <c s="37">
        <v>112.812</v>
      </c>
      <c s="36">
        <v>0</v>
      </c>
      <c s="36">
        <f>ROUND(G42*H42,6)</f>
      </c>
      <c r="L42" s="38">
        <v>0</v>
      </c>
      <c s="32">
        <f>ROUND(ROUND(L42,2)*ROUND(G42,3),2)</f>
      </c>
      <c s="36" t="s">
        <v>447</v>
      </c>
      <c>
        <f>(M42*21)/100</f>
      </c>
      <c t="s">
        <v>28</v>
      </c>
    </row>
    <row r="43" spans="1:5" ht="25.5">
      <c r="A43" s="35" t="s">
        <v>56</v>
      </c>
      <c r="E43" s="39" t="s">
        <v>474</v>
      </c>
    </row>
    <row r="44" spans="1:5" ht="38.25">
      <c r="A44" s="35" t="s">
        <v>57</v>
      </c>
      <c r="E44" s="40" t="s">
        <v>475</v>
      </c>
    </row>
    <row r="45" spans="1:5" ht="12.75">
      <c r="A45" t="s">
        <v>58</v>
      </c>
      <c r="E45" s="39" t="s">
        <v>5</v>
      </c>
    </row>
    <row r="46" spans="1:16" ht="12.75">
      <c r="A46" t="s">
        <v>50</v>
      </c>
      <c s="34" t="s">
        <v>84</v>
      </c>
      <c s="34" t="s">
        <v>476</v>
      </c>
      <c s="35" t="s">
        <v>5</v>
      </c>
      <c s="6" t="s">
        <v>477</v>
      </c>
      <c s="36" t="s">
        <v>464</v>
      </c>
      <c s="37">
        <v>27.734</v>
      </c>
      <c s="36">
        <v>0</v>
      </c>
      <c s="36">
        <f>ROUND(G46*H46,6)</f>
      </c>
      <c r="L46" s="38">
        <v>0</v>
      </c>
      <c s="32">
        <f>ROUND(ROUND(L46,2)*ROUND(G46,3),2)</f>
      </c>
      <c s="36" t="s">
        <v>447</v>
      </c>
      <c>
        <f>(M46*21)/100</f>
      </c>
      <c t="s">
        <v>28</v>
      </c>
    </row>
    <row r="47" spans="1:5" ht="12.75">
      <c r="A47" s="35" t="s">
        <v>56</v>
      </c>
      <c r="E47" s="39" t="s">
        <v>477</v>
      </c>
    </row>
    <row r="48" spans="1:5" ht="76.5">
      <c r="A48" s="35" t="s">
        <v>57</v>
      </c>
      <c r="E48" s="42" t="s">
        <v>478</v>
      </c>
    </row>
    <row r="49" spans="1:5" ht="12.75">
      <c r="A49" t="s">
        <v>58</v>
      </c>
      <c r="E49" s="39" t="s">
        <v>5</v>
      </c>
    </row>
    <row r="50" spans="1:16" ht="25.5">
      <c r="A50" t="s">
        <v>50</v>
      </c>
      <c s="34" t="s">
        <v>87</v>
      </c>
      <c s="34" t="s">
        <v>479</v>
      </c>
      <c s="35" t="s">
        <v>5</v>
      </c>
      <c s="6" t="s">
        <v>480</v>
      </c>
      <c s="36" t="s">
        <v>464</v>
      </c>
      <c s="37">
        <v>1.48</v>
      </c>
      <c s="36">
        <v>0</v>
      </c>
      <c s="36">
        <f>ROUND(G50*H50,6)</f>
      </c>
      <c r="L50" s="38">
        <v>0</v>
      </c>
      <c s="32">
        <f>ROUND(ROUND(L50,2)*ROUND(G50,3),2)</f>
      </c>
      <c s="36" t="s">
        <v>447</v>
      </c>
      <c>
        <f>(M50*21)/100</f>
      </c>
      <c t="s">
        <v>28</v>
      </c>
    </row>
    <row r="51" spans="1:5" ht="38.25">
      <c r="A51" s="35" t="s">
        <v>56</v>
      </c>
      <c r="E51" s="39" t="s">
        <v>481</v>
      </c>
    </row>
    <row r="52" spans="1:5" ht="38.25">
      <c r="A52" s="35" t="s">
        <v>57</v>
      </c>
      <c r="E52" s="40" t="s">
        <v>482</v>
      </c>
    </row>
    <row r="53" spans="1:5" ht="12.75">
      <c r="A53" t="s">
        <v>58</v>
      </c>
      <c r="E53" s="39" t="s">
        <v>5</v>
      </c>
    </row>
    <row r="54" spans="1:16" ht="25.5">
      <c r="A54" t="s">
        <v>50</v>
      </c>
      <c s="34" t="s">
        <v>90</v>
      </c>
      <c s="34" t="s">
        <v>483</v>
      </c>
      <c s="35" t="s">
        <v>5</v>
      </c>
      <c s="6" t="s">
        <v>484</v>
      </c>
      <c s="36" t="s">
        <v>446</v>
      </c>
      <c s="37">
        <v>375.2</v>
      </c>
      <c s="36">
        <v>0.00084</v>
      </c>
      <c s="36">
        <f>ROUND(G54*H54,6)</f>
      </c>
      <c r="L54" s="38">
        <v>0</v>
      </c>
      <c s="32">
        <f>ROUND(ROUND(L54,2)*ROUND(G54,3),2)</f>
      </c>
      <c s="36" t="s">
        <v>447</v>
      </c>
      <c>
        <f>(M54*21)/100</f>
      </c>
      <c t="s">
        <v>28</v>
      </c>
    </row>
    <row r="55" spans="1:5" ht="25.5">
      <c r="A55" s="35" t="s">
        <v>56</v>
      </c>
      <c r="E55" s="39" t="s">
        <v>484</v>
      </c>
    </row>
    <row r="56" spans="1:5" ht="12.75">
      <c r="A56" s="35" t="s">
        <v>57</v>
      </c>
      <c r="E56" s="40" t="s">
        <v>5</v>
      </c>
    </row>
    <row r="57" spans="1:5" ht="12.75">
      <c r="A57" t="s">
        <v>58</v>
      </c>
      <c r="E57" s="39" t="s">
        <v>5</v>
      </c>
    </row>
    <row r="58" spans="1:16" ht="25.5">
      <c r="A58" t="s">
        <v>50</v>
      </c>
      <c s="34" t="s">
        <v>93</v>
      </c>
      <c s="34" t="s">
        <v>485</v>
      </c>
      <c s="35" t="s">
        <v>5</v>
      </c>
      <c s="6" t="s">
        <v>486</v>
      </c>
      <c s="36" t="s">
        <v>446</v>
      </c>
      <c s="37">
        <v>4.065</v>
      </c>
      <c s="36">
        <v>0.00085</v>
      </c>
      <c s="36">
        <f>ROUND(G58*H58,6)</f>
      </c>
      <c r="L58" s="38">
        <v>0</v>
      </c>
      <c s="32">
        <f>ROUND(ROUND(L58,2)*ROUND(G58,3),2)</f>
      </c>
      <c s="36" t="s">
        <v>447</v>
      </c>
      <c>
        <f>(M58*21)/100</f>
      </c>
      <c t="s">
        <v>28</v>
      </c>
    </row>
    <row r="59" spans="1:5" ht="25.5">
      <c r="A59" s="35" t="s">
        <v>56</v>
      </c>
      <c r="E59" s="39" t="s">
        <v>486</v>
      </c>
    </row>
    <row r="60" spans="1:5" ht="12.75">
      <c r="A60" s="35" t="s">
        <v>57</v>
      </c>
      <c r="E60" s="40" t="s">
        <v>487</v>
      </c>
    </row>
    <row r="61" spans="1:5" ht="12.75">
      <c r="A61" t="s">
        <v>58</v>
      </c>
      <c r="E61" s="39" t="s">
        <v>5</v>
      </c>
    </row>
    <row r="62" spans="1:16" ht="25.5">
      <c r="A62" t="s">
        <v>50</v>
      </c>
      <c s="34" t="s">
        <v>96</v>
      </c>
      <c s="34" t="s">
        <v>488</v>
      </c>
      <c s="35" t="s">
        <v>5</v>
      </c>
      <c s="6" t="s">
        <v>489</v>
      </c>
      <c s="36" t="s">
        <v>446</v>
      </c>
      <c s="37">
        <v>375.2</v>
      </c>
      <c s="36">
        <v>0</v>
      </c>
      <c s="36">
        <f>ROUND(G62*H62,6)</f>
      </c>
      <c r="L62" s="38">
        <v>0</v>
      </c>
      <c s="32">
        <f>ROUND(ROUND(L62,2)*ROUND(G62,3),2)</f>
      </c>
      <c s="36" t="s">
        <v>447</v>
      </c>
      <c>
        <f>(M62*21)/100</f>
      </c>
      <c t="s">
        <v>28</v>
      </c>
    </row>
    <row r="63" spans="1:5" ht="25.5">
      <c r="A63" s="35" t="s">
        <v>56</v>
      </c>
      <c r="E63" s="39" t="s">
        <v>489</v>
      </c>
    </row>
    <row r="64" spans="1:5" ht="12.75">
      <c r="A64" s="35" t="s">
        <v>57</v>
      </c>
      <c r="E64" s="40" t="s">
        <v>5</v>
      </c>
    </row>
    <row r="65" spans="1:5" ht="12.75">
      <c r="A65" t="s">
        <v>58</v>
      </c>
      <c r="E65" s="39" t="s">
        <v>5</v>
      </c>
    </row>
    <row r="66" spans="1:16" ht="25.5">
      <c r="A66" t="s">
        <v>50</v>
      </c>
      <c s="34" t="s">
        <v>99</v>
      </c>
      <c s="34" t="s">
        <v>490</v>
      </c>
      <c s="35" t="s">
        <v>5</v>
      </c>
      <c s="6" t="s">
        <v>491</v>
      </c>
      <c s="36" t="s">
        <v>446</v>
      </c>
      <c s="37">
        <v>4.065</v>
      </c>
      <c s="36">
        <v>0</v>
      </c>
      <c s="36">
        <f>ROUND(G66*H66,6)</f>
      </c>
      <c r="L66" s="38">
        <v>0</v>
      </c>
      <c s="32">
        <f>ROUND(ROUND(L66,2)*ROUND(G66,3),2)</f>
      </c>
      <c s="36" t="s">
        <v>447</v>
      </c>
      <c>
        <f>(M66*21)/100</f>
      </c>
      <c t="s">
        <v>28</v>
      </c>
    </row>
    <row r="67" spans="1:5" ht="25.5">
      <c r="A67" s="35" t="s">
        <v>56</v>
      </c>
      <c r="E67" s="39" t="s">
        <v>491</v>
      </c>
    </row>
    <row r="68" spans="1:5" ht="12.75">
      <c r="A68" s="35" t="s">
        <v>57</v>
      </c>
      <c r="E68" s="40" t="s">
        <v>487</v>
      </c>
    </row>
    <row r="69" spans="1:5" ht="12.75">
      <c r="A69" t="s">
        <v>58</v>
      </c>
      <c r="E69" s="39" t="s">
        <v>5</v>
      </c>
    </row>
    <row r="70" spans="1:16" ht="38.25">
      <c r="A70" t="s">
        <v>50</v>
      </c>
      <c s="34" t="s">
        <v>102</v>
      </c>
      <c s="34" t="s">
        <v>492</v>
      </c>
      <c s="35" t="s">
        <v>493</v>
      </c>
      <c s="6" t="s">
        <v>494</v>
      </c>
      <c s="36" t="s">
        <v>464</v>
      </c>
      <c s="37">
        <v>419.203</v>
      </c>
      <c s="36">
        <v>0</v>
      </c>
      <c s="36">
        <f>ROUND(G70*H70,6)</f>
      </c>
      <c r="L70" s="38">
        <v>0</v>
      </c>
      <c s="32">
        <f>ROUND(ROUND(L70,2)*ROUND(G70,3),2)</f>
      </c>
      <c s="36" t="s">
        <v>447</v>
      </c>
      <c>
        <f>(M70*21)/100</f>
      </c>
      <c t="s">
        <v>28</v>
      </c>
    </row>
    <row r="71" spans="1:5" ht="38.25">
      <c r="A71" s="35" t="s">
        <v>56</v>
      </c>
      <c r="E71" s="39" t="s">
        <v>495</v>
      </c>
    </row>
    <row r="72" spans="1:5" ht="89.25">
      <c r="A72" s="35" t="s">
        <v>57</v>
      </c>
      <c r="E72" s="42" t="s">
        <v>496</v>
      </c>
    </row>
    <row r="73" spans="1:5" ht="12.75">
      <c r="A73" t="s">
        <v>58</v>
      </c>
      <c r="E73" s="39" t="s">
        <v>5</v>
      </c>
    </row>
    <row r="74" spans="1:16" ht="38.25">
      <c r="A74" t="s">
        <v>50</v>
      </c>
      <c s="34" t="s">
        <v>105</v>
      </c>
      <c s="34" t="s">
        <v>497</v>
      </c>
      <c s="35" t="s">
        <v>498</v>
      </c>
      <c s="6" t="s">
        <v>494</v>
      </c>
      <c s="36" t="s">
        <v>464</v>
      </c>
      <c s="37">
        <v>15929.714</v>
      </c>
      <c s="36">
        <v>0</v>
      </c>
      <c s="36">
        <f>ROUND(G74*H74,6)</f>
      </c>
      <c r="L74" s="38">
        <v>0</v>
      </c>
      <c s="32">
        <f>ROUND(ROUND(L74,2)*ROUND(G74,3),2)</f>
      </c>
      <c s="36" t="s">
        <v>447</v>
      </c>
      <c>
        <f>(M74*21)/100</f>
      </c>
      <c t="s">
        <v>28</v>
      </c>
    </row>
    <row r="75" spans="1:5" ht="51">
      <c r="A75" s="35" t="s">
        <v>56</v>
      </c>
      <c r="E75" s="39" t="s">
        <v>499</v>
      </c>
    </row>
    <row r="76" spans="1:5" ht="89.25">
      <c r="A76" s="35" t="s">
        <v>57</v>
      </c>
      <c r="E76" s="42" t="s">
        <v>500</v>
      </c>
    </row>
    <row r="77" spans="1:5" ht="12.75">
      <c r="A77" t="s">
        <v>58</v>
      </c>
      <c r="E77" s="39" t="s">
        <v>5</v>
      </c>
    </row>
    <row r="78" spans="1:16" ht="25.5">
      <c r="A78" t="s">
        <v>50</v>
      </c>
      <c s="34" t="s">
        <v>108</v>
      </c>
      <c s="34" t="s">
        <v>501</v>
      </c>
      <c s="35" t="s">
        <v>5</v>
      </c>
      <c s="6" t="s">
        <v>502</v>
      </c>
      <c s="36" t="s">
        <v>464</v>
      </c>
      <c s="37">
        <v>419.203</v>
      </c>
      <c s="36">
        <v>0</v>
      </c>
      <c s="36">
        <f>ROUND(G78*H78,6)</f>
      </c>
      <c r="L78" s="38">
        <v>0</v>
      </c>
      <c s="32">
        <f>ROUND(ROUND(L78,2)*ROUND(G78,3),2)</f>
      </c>
      <c s="36" t="s">
        <v>447</v>
      </c>
      <c>
        <f>(M78*21)/100</f>
      </c>
      <c t="s">
        <v>28</v>
      </c>
    </row>
    <row r="79" spans="1:5" ht="25.5">
      <c r="A79" s="35" t="s">
        <v>56</v>
      </c>
      <c r="E79" s="39" t="s">
        <v>502</v>
      </c>
    </row>
    <row r="80" spans="1:5" ht="89.25">
      <c r="A80" s="35" t="s">
        <v>57</v>
      </c>
      <c r="E80" s="42" t="s">
        <v>503</v>
      </c>
    </row>
    <row r="81" spans="1:5" ht="12.75">
      <c r="A81" t="s">
        <v>58</v>
      </c>
      <c r="E81" s="39" t="s">
        <v>5</v>
      </c>
    </row>
    <row r="82" spans="1:16" ht="25.5">
      <c r="A82" t="s">
        <v>50</v>
      </c>
      <c s="34" t="s">
        <v>203</v>
      </c>
      <c s="34" t="s">
        <v>504</v>
      </c>
      <c s="35" t="s">
        <v>5</v>
      </c>
      <c s="6" t="s">
        <v>505</v>
      </c>
      <c s="36" t="s">
        <v>464</v>
      </c>
      <c s="37">
        <v>70</v>
      </c>
      <c s="36">
        <v>0</v>
      </c>
      <c s="36">
        <f>ROUND(G82*H82,6)</f>
      </c>
      <c r="L82" s="38">
        <v>0</v>
      </c>
      <c s="32">
        <f>ROUND(ROUND(L82,2)*ROUND(G82,3),2)</f>
      </c>
      <c s="36" t="s">
        <v>447</v>
      </c>
      <c>
        <f>(M82*21)/100</f>
      </c>
      <c t="s">
        <v>28</v>
      </c>
    </row>
    <row r="83" spans="1:5" ht="25.5">
      <c r="A83" s="35" t="s">
        <v>56</v>
      </c>
      <c r="E83" s="39" t="s">
        <v>505</v>
      </c>
    </row>
    <row r="84" spans="1:5" ht="12.75">
      <c r="A84" s="35" t="s">
        <v>57</v>
      </c>
      <c r="E84" s="40" t="s">
        <v>506</v>
      </c>
    </row>
    <row r="85" spans="1:5" ht="12.75">
      <c r="A85" t="s">
        <v>58</v>
      </c>
      <c r="E85" s="39" t="s">
        <v>5</v>
      </c>
    </row>
    <row r="86" spans="1:16" ht="25.5">
      <c r="A86" t="s">
        <v>50</v>
      </c>
      <c s="34" t="s">
        <v>206</v>
      </c>
      <c s="34" t="s">
        <v>507</v>
      </c>
      <c s="35" t="s">
        <v>5</v>
      </c>
      <c s="6" t="s">
        <v>508</v>
      </c>
      <c s="36" t="s">
        <v>464</v>
      </c>
      <c s="37">
        <v>95.928</v>
      </c>
      <c s="36">
        <v>0</v>
      </c>
      <c s="36">
        <f>ROUND(G86*H86,6)</f>
      </c>
      <c r="L86" s="38">
        <v>0</v>
      </c>
      <c s="32">
        <f>ROUND(ROUND(L86,2)*ROUND(G86,3),2)</f>
      </c>
      <c s="36" t="s">
        <v>447</v>
      </c>
      <c>
        <f>(M86*21)/100</f>
      </c>
      <c t="s">
        <v>28</v>
      </c>
    </row>
    <row r="87" spans="1:5" ht="25.5">
      <c r="A87" s="35" t="s">
        <v>56</v>
      </c>
      <c r="E87" s="39" t="s">
        <v>508</v>
      </c>
    </row>
    <row r="88" spans="1:5" ht="76.5">
      <c r="A88" s="35" t="s">
        <v>57</v>
      </c>
      <c r="E88" s="42" t="s">
        <v>509</v>
      </c>
    </row>
    <row r="89" spans="1:5" ht="12.75">
      <c r="A89" t="s">
        <v>58</v>
      </c>
      <c r="E89" s="39" t="s">
        <v>5</v>
      </c>
    </row>
    <row r="90" spans="1:16" ht="25.5">
      <c r="A90" t="s">
        <v>50</v>
      </c>
      <c s="34" t="s">
        <v>209</v>
      </c>
      <c s="34" t="s">
        <v>510</v>
      </c>
      <c s="35" t="s">
        <v>5</v>
      </c>
      <c s="6" t="s">
        <v>511</v>
      </c>
      <c s="36" t="s">
        <v>464</v>
      </c>
      <c s="37">
        <v>44.3</v>
      </c>
      <c s="36">
        <v>0</v>
      </c>
      <c s="36">
        <f>ROUND(G90*H90,6)</f>
      </c>
      <c r="L90" s="38">
        <v>0</v>
      </c>
      <c s="32">
        <f>ROUND(ROUND(L90,2)*ROUND(G90,3),2)</f>
      </c>
      <c s="36" t="s">
        <v>447</v>
      </c>
      <c>
        <f>(M90*21)/100</f>
      </c>
      <c t="s">
        <v>28</v>
      </c>
    </row>
    <row r="91" spans="1:5" ht="38.25">
      <c r="A91" s="35" t="s">
        <v>56</v>
      </c>
      <c r="E91" s="39" t="s">
        <v>512</v>
      </c>
    </row>
    <row r="92" spans="1:5" ht="12.75">
      <c r="A92" s="35" t="s">
        <v>57</v>
      </c>
      <c r="E92" s="40" t="s">
        <v>513</v>
      </c>
    </row>
    <row r="93" spans="1:5" ht="12.75">
      <c r="A93" t="s">
        <v>58</v>
      </c>
      <c r="E93" s="39" t="s">
        <v>5</v>
      </c>
    </row>
    <row r="94" spans="1:16" ht="12.75">
      <c r="A94" t="s">
        <v>50</v>
      </c>
      <c s="34" t="s">
        <v>211</v>
      </c>
      <c s="34" t="s">
        <v>514</v>
      </c>
      <c s="35" t="s">
        <v>5</v>
      </c>
      <c s="6" t="s">
        <v>515</v>
      </c>
      <c s="36" t="s">
        <v>516</v>
      </c>
      <c s="37">
        <v>75.31</v>
      </c>
      <c s="36">
        <v>1</v>
      </c>
      <c s="36">
        <f>ROUND(G94*H94,6)</f>
      </c>
      <c r="L94" s="38">
        <v>0</v>
      </c>
      <c s="32">
        <f>ROUND(ROUND(L94,2)*ROUND(G94,3),2)</f>
      </c>
      <c s="36" t="s">
        <v>447</v>
      </c>
      <c>
        <f>(M94*21)/100</f>
      </c>
      <c t="s">
        <v>28</v>
      </c>
    </row>
    <row r="95" spans="1:5" ht="12.75">
      <c r="A95" s="35" t="s">
        <v>56</v>
      </c>
      <c r="E95" s="39" t="s">
        <v>515</v>
      </c>
    </row>
    <row r="96" spans="1:5" ht="12.75">
      <c r="A96" s="35" t="s">
        <v>57</v>
      </c>
      <c r="E96" s="40" t="s">
        <v>517</v>
      </c>
    </row>
    <row r="97" spans="1:5" ht="12.75">
      <c r="A97" t="s">
        <v>58</v>
      </c>
      <c r="E97" s="39" t="s">
        <v>5</v>
      </c>
    </row>
    <row r="98" spans="1:16" ht="25.5">
      <c r="A98" t="s">
        <v>50</v>
      </c>
      <c s="34" t="s">
        <v>214</v>
      </c>
      <c s="34" t="s">
        <v>518</v>
      </c>
      <c s="35" t="s">
        <v>5</v>
      </c>
      <c s="6" t="s">
        <v>519</v>
      </c>
      <c s="36" t="s">
        <v>464</v>
      </c>
      <c s="37">
        <v>50.229</v>
      </c>
      <c s="36">
        <v>0</v>
      </c>
      <c s="36">
        <f>ROUND(G98*H98,6)</f>
      </c>
      <c r="L98" s="38">
        <v>0</v>
      </c>
      <c s="32">
        <f>ROUND(ROUND(L98,2)*ROUND(G98,3),2)</f>
      </c>
      <c s="36" t="s">
        <v>447</v>
      </c>
      <c>
        <f>(M98*21)/100</f>
      </c>
      <c t="s">
        <v>28</v>
      </c>
    </row>
    <row r="99" spans="1:5" ht="25.5">
      <c r="A99" s="35" t="s">
        <v>56</v>
      </c>
      <c r="E99" s="39" t="s">
        <v>519</v>
      </c>
    </row>
    <row r="100" spans="1:5" ht="12.75">
      <c r="A100" s="35" t="s">
        <v>57</v>
      </c>
      <c r="E100" s="40" t="s">
        <v>5</v>
      </c>
    </row>
    <row r="101" spans="1:5" ht="12.75">
      <c r="A101" t="s">
        <v>58</v>
      </c>
      <c r="E101" s="39" t="s">
        <v>5</v>
      </c>
    </row>
    <row r="102" spans="1:16" ht="12.75">
      <c r="A102" t="s">
        <v>50</v>
      </c>
      <c s="34" t="s">
        <v>217</v>
      </c>
      <c s="34" t="s">
        <v>520</v>
      </c>
      <c s="35" t="s">
        <v>5</v>
      </c>
      <c s="6" t="s">
        <v>521</v>
      </c>
      <c s="36" t="s">
        <v>516</v>
      </c>
      <c s="37">
        <v>68.671</v>
      </c>
      <c s="36">
        <v>1</v>
      </c>
      <c s="36">
        <f>ROUND(G102*H102,6)</f>
      </c>
      <c r="L102" s="38">
        <v>0</v>
      </c>
      <c s="32">
        <f>ROUND(ROUND(L102,2)*ROUND(G102,3),2)</f>
      </c>
      <c s="36" t="s">
        <v>447</v>
      </c>
      <c>
        <f>(M102*21)/100</f>
      </c>
      <c t="s">
        <v>28</v>
      </c>
    </row>
    <row r="103" spans="1:5" ht="12.75">
      <c r="A103" s="35" t="s">
        <v>56</v>
      </c>
      <c r="E103" s="39" t="s">
        <v>521</v>
      </c>
    </row>
    <row r="104" spans="1:5" ht="204">
      <c r="A104" s="35" t="s">
        <v>57</v>
      </c>
      <c r="E104" s="42" t="s">
        <v>522</v>
      </c>
    </row>
    <row r="105" spans="1:5" ht="12.75">
      <c r="A105" t="s">
        <v>58</v>
      </c>
      <c r="E105" s="39" t="s">
        <v>5</v>
      </c>
    </row>
    <row r="106" spans="1:16" ht="25.5">
      <c r="A106" t="s">
        <v>50</v>
      </c>
      <c s="34" t="s">
        <v>220</v>
      </c>
      <c s="34" t="s">
        <v>523</v>
      </c>
      <c s="35" t="s">
        <v>524</v>
      </c>
      <c s="6" t="s">
        <v>525</v>
      </c>
      <c s="36" t="s">
        <v>516</v>
      </c>
      <c s="37">
        <v>496.883</v>
      </c>
      <c s="36">
        <v>0</v>
      </c>
      <c s="36">
        <f>ROUND(G106*H106,6)</f>
      </c>
      <c r="L106" s="38">
        <v>0</v>
      </c>
      <c s="32">
        <f>ROUND(ROUND(L106,2)*ROUND(G106,3),2)</f>
      </c>
      <c s="36" t="s">
        <v>447</v>
      </c>
      <c>
        <f>(M106*21)/100</f>
      </c>
      <c t="s">
        <v>28</v>
      </c>
    </row>
    <row r="107" spans="1:5" ht="25.5">
      <c r="A107" s="35" t="s">
        <v>56</v>
      </c>
      <c r="E107" s="39" t="s">
        <v>526</v>
      </c>
    </row>
    <row r="108" spans="1:5" ht="63.75">
      <c r="A108" s="35" t="s">
        <v>57</v>
      </c>
      <c r="E108" s="40" t="s">
        <v>527</v>
      </c>
    </row>
    <row r="109" spans="1:5" ht="12.75">
      <c r="A109" t="s">
        <v>58</v>
      </c>
      <c r="E109" s="39" t="s">
        <v>5</v>
      </c>
    </row>
    <row r="110" spans="1:16" ht="25.5">
      <c r="A110" t="s">
        <v>50</v>
      </c>
      <c s="34" t="s">
        <v>223</v>
      </c>
      <c s="34" t="s">
        <v>528</v>
      </c>
      <c s="35" t="s">
        <v>529</v>
      </c>
      <c s="6" t="s">
        <v>530</v>
      </c>
      <c s="36" t="s">
        <v>516</v>
      </c>
      <c s="37">
        <v>34.238</v>
      </c>
      <c s="36">
        <v>0</v>
      </c>
      <c s="36">
        <f>ROUND(G110*H110,6)</f>
      </c>
      <c r="L110" s="38">
        <v>0</v>
      </c>
      <c s="32">
        <f>ROUND(ROUND(L110,2)*ROUND(G110,3),2)</f>
      </c>
      <c s="36" t="s">
        <v>61</v>
      </c>
      <c>
        <f>(M110*21)/100</f>
      </c>
      <c t="s">
        <v>28</v>
      </c>
    </row>
    <row r="111" spans="1:5" ht="25.5">
      <c r="A111" s="35" t="s">
        <v>56</v>
      </c>
      <c r="E111" s="39" t="s">
        <v>531</v>
      </c>
    </row>
    <row r="112" spans="1:5" ht="38.25">
      <c r="A112" s="35" t="s">
        <v>57</v>
      </c>
      <c r="E112" s="42" t="s">
        <v>532</v>
      </c>
    </row>
    <row r="113" spans="1:5" ht="12.75">
      <c r="A113" t="s">
        <v>58</v>
      </c>
      <c r="E113" s="39" t="s">
        <v>5</v>
      </c>
    </row>
    <row r="114" spans="1:13" ht="12.75">
      <c r="A114" t="s">
        <v>47</v>
      </c>
      <c r="C114" s="31" t="s">
        <v>108</v>
      </c>
      <c r="E114" s="33" t="s">
        <v>533</v>
      </c>
      <c r="J114" s="32">
        <f>0</f>
      </c>
      <c s="32">
        <f>0</f>
      </c>
      <c s="32">
        <f>0+L115+L119+L123+L127+L131+L135+L139+L143+L147+L151+L155+L159+L163+L167+L171+L175+L179+L183+L187+L191+L195+L199+L203+L207+L211+L215+L219+L223</f>
      </c>
      <c s="32">
        <f>0+M115+M119+M123+M127+M131+M135+M139+M143+M147+M151+M155+M159+M163+M167+M171+M175+M179+M183+M187+M191+M195+M199+M203+M207+M211+M215+M219+M223</f>
      </c>
    </row>
    <row r="115" spans="1:16" ht="25.5">
      <c r="A115" t="s">
        <v>50</v>
      </c>
      <c s="34" t="s">
        <v>226</v>
      </c>
      <c s="34" t="s">
        <v>534</v>
      </c>
      <c s="35" t="s">
        <v>5</v>
      </c>
      <c s="6" t="s">
        <v>535</v>
      </c>
      <c s="36" t="s">
        <v>446</v>
      </c>
      <c s="37">
        <v>37.3</v>
      </c>
      <c s="36">
        <v>0</v>
      </c>
      <c s="36">
        <f>ROUND(G115*H115,6)</f>
      </c>
      <c r="L115" s="38">
        <v>0</v>
      </c>
      <c s="32">
        <f>ROUND(ROUND(L115,2)*ROUND(G115,3),2)</f>
      </c>
      <c s="36" t="s">
        <v>447</v>
      </c>
      <c>
        <f>(M115*21)/100</f>
      </c>
      <c t="s">
        <v>28</v>
      </c>
    </row>
    <row r="116" spans="1:5" ht="25.5">
      <c r="A116" s="35" t="s">
        <v>56</v>
      </c>
      <c r="E116" s="39" t="s">
        <v>535</v>
      </c>
    </row>
    <row r="117" spans="1:5" ht="12.75">
      <c r="A117" s="35" t="s">
        <v>57</v>
      </c>
      <c r="E117" s="40" t="s">
        <v>5</v>
      </c>
    </row>
    <row r="118" spans="1:5" ht="12.75">
      <c r="A118" t="s">
        <v>58</v>
      </c>
      <c r="E118" s="39" t="s">
        <v>5</v>
      </c>
    </row>
    <row r="119" spans="1:16" ht="25.5">
      <c r="A119" t="s">
        <v>50</v>
      </c>
      <c s="34" t="s">
        <v>229</v>
      </c>
      <c s="34" t="s">
        <v>536</v>
      </c>
      <c s="35" t="s">
        <v>5</v>
      </c>
      <c s="6" t="s">
        <v>537</v>
      </c>
      <c s="36" t="s">
        <v>446</v>
      </c>
      <c s="37">
        <v>52.2</v>
      </c>
      <c s="36">
        <v>0</v>
      </c>
      <c s="36">
        <f>ROUND(G119*H119,6)</f>
      </c>
      <c r="L119" s="38">
        <v>0</v>
      </c>
      <c s="32">
        <f>ROUND(ROUND(L119,2)*ROUND(G119,3),2)</f>
      </c>
      <c s="36" t="s">
        <v>447</v>
      </c>
      <c>
        <f>(M119*21)/100</f>
      </c>
      <c t="s">
        <v>28</v>
      </c>
    </row>
    <row r="120" spans="1:5" ht="38.25">
      <c r="A120" s="35" t="s">
        <v>56</v>
      </c>
      <c r="E120" s="39" t="s">
        <v>538</v>
      </c>
    </row>
    <row r="121" spans="1:5" ht="12.75">
      <c r="A121" s="35" t="s">
        <v>57</v>
      </c>
      <c r="E121" s="40" t="s">
        <v>539</v>
      </c>
    </row>
    <row r="122" spans="1:5" ht="12.75">
      <c r="A122" t="s">
        <v>58</v>
      </c>
      <c r="E122" s="39" t="s">
        <v>5</v>
      </c>
    </row>
    <row r="123" spans="1:16" ht="25.5">
      <c r="A123" t="s">
        <v>50</v>
      </c>
      <c s="34" t="s">
        <v>233</v>
      </c>
      <c s="34" t="s">
        <v>540</v>
      </c>
      <c s="35" t="s">
        <v>5</v>
      </c>
      <c s="6" t="s">
        <v>541</v>
      </c>
      <c s="36" t="s">
        <v>446</v>
      </c>
      <c s="37">
        <v>37.3</v>
      </c>
      <c s="36">
        <v>0</v>
      </c>
      <c s="36">
        <f>ROUND(G123*H123,6)</f>
      </c>
      <c r="L123" s="38">
        <v>0</v>
      </c>
      <c s="32">
        <f>ROUND(ROUND(L123,2)*ROUND(G123,3),2)</f>
      </c>
      <c s="36" t="s">
        <v>447</v>
      </c>
      <c>
        <f>(M123*21)/100</f>
      </c>
      <c t="s">
        <v>28</v>
      </c>
    </row>
    <row r="124" spans="1:5" ht="25.5">
      <c r="A124" s="35" t="s">
        <v>56</v>
      </c>
      <c r="E124" s="39" t="s">
        <v>541</v>
      </c>
    </row>
    <row r="125" spans="1:5" ht="12.75">
      <c r="A125" s="35" t="s">
        <v>57</v>
      </c>
      <c r="E125" s="40" t="s">
        <v>5</v>
      </c>
    </row>
    <row r="126" spans="1:5" ht="12.75">
      <c r="A126" t="s">
        <v>58</v>
      </c>
      <c r="E126" s="39" t="s">
        <v>5</v>
      </c>
    </row>
    <row r="127" spans="1:16" ht="25.5">
      <c r="A127" t="s">
        <v>50</v>
      </c>
      <c s="34" t="s">
        <v>237</v>
      </c>
      <c s="34" t="s">
        <v>542</v>
      </c>
      <c s="35" t="s">
        <v>5</v>
      </c>
      <c s="6" t="s">
        <v>543</v>
      </c>
      <c s="36" t="s">
        <v>446</v>
      </c>
      <c s="37">
        <v>52.2</v>
      </c>
      <c s="36">
        <v>0</v>
      </c>
      <c s="36">
        <f>ROUND(G127*H127,6)</f>
      </c>
      <c r="L127" s="38">
        <v>0</v>
      </c>
      <c s="32">
        <f>ROUND(ROUND(L127,2)*ROUND(G127,3),2)</f>
      </c>
      <c s="36" t="s">
        <v>447</v>
      </c>
      <c>
        <f>(M127*21)/100</f>
      </c>
      <c t="s">
        <v>28</v>
      </c>
    </row>
    <row r="128" spans="1:5" ht="25.5">
      <c r="A128" s="35" t="s">
        <v>56</v>
      </c>
      <c r="E128" s="39" t="s">
        <v>543</v>
      </c>
    </row>
    <row r="129" spans="1:5" ht="12.75">
      <c r="A129" s="35" t="s">
        <v>57</v>
      </c>
      <c r="E129" s="40" t="s">
        <v>539</v>
      </c>
    </row>
    <row r="130" spans="1:5" ht="12.75">
      <c r="A130" t="s">
        <v>58</v>
      </c>
      <c r="E130" s="39" t="s">
        <v>5</v>
      </c>
    </row>
    <row r="131" spans="1:16" ht="25.5">
      <c r="A131" t="s">
        <v>50</v>
      </c>
      <c s="34" t="s">
        <v>240</v>
      </c>
      <c s="34" t="s">
        <v>544</v>
      </c>
      <c s="35" t="s">
        <v>5</v>
      </c>
      <c s="6" t="s">
        <v>545</v>
      </c>
      <c s="36" t="s">
        <v>446</v>
      </c>
      <c s="37">
        <v>52.2</v>
      </c>
      <c s="36">
        <v>0</v>
      </c>
      <c s="36">
        <f>ROUND(G131*H131,6)</f>
      </c>
      <c r="L131" s="38">
        <v>0</v>
      </c>
      <c s="32">
        <f>ROUND(ROUND(L131,2)*ROUND(G131,3),2)</f>
      </c>
      <c s="36" t="s">
        <v>447</v>
      </c>
      <c>
        <f>(M131*21)/100</f>
      </c>
      <c t="s">
        <v>28</v>
      </c>
    </row>
    <row r="132" spans="1:5" ht="25.5">
      <c r="A132" s="35" t="s">
        <v>56</v>
      </c>
      <c r="E132" s="39" t="s">
        <v>546</v>
      </c>
    </row>
    <row r="133" spans="1:5" ht="12.75">
      <c r="A133" s="35" t="s">
        <v>57</v>
      </c>
      <c r="E133" s="40" t="s">
        <v>539</v>
      </c>
    </row>
    <row r="134" spans="1:5" ht="12.75">
      <c r="A134" t="s">
        <v>58</v>
      </c>
      <c r="E134" s="39" t="s">
        <v>5</v>
      </c>
    </row>
    <row r="135" spans="1:16" ht="25.5">
      <c r="A135" t="s">
        <v>50</v>
      </c>
      <c s="34" t="s">
        <v>244</v>
      </c>
      <c s="34" t="s">
        <v>547</v>
      </c>
      <c s="35" t="s">
        <v>5</v>
      </c>
      <c s="6" t="s">
        <v>548</v>
      </c>
      <c s="36" t="s">
        <v>446</v>
      </c>
      <c s="37">
        <v>2.9</v>
      </c>
      <c s="36">
        <v>0</v>
      </c>
      <c s="36">
        <f>ROUND(G135*H135,6)</f>
      </c>
      <c r="L135" s="38">
        <v>0</v>
      </c>
      <c s="32">
        <f>ROUND(ROUND(L135,2)*ROUND(G135,3),2)</f>
      </c>
      <c s="36" t="s">
        <v>447</v>
      </c>
      <c>
        <f>(M135*21)/100</f>
      </c>
      <c t="s">
        <v>28</v>
      </c>
    </row>
    <row r="136" spans="1:5" ht="25.5">
      <c r="A136" s="35" t="s">
        <v>56</v>
      </c>
      <c r="E136" s="39" t="s">
        <v>548</v>
      </c>
    </row>
    <row r="137" spans="1:5" ht="12.75">
      <c r="A137" s="35" t="s">
        <v>57</v>
      </c>
      <c r="E137" s="40" t="s">
        <v>5</v>
      </c>
    </row>
    <row r="138" spans="1:5" ht="12.75">
      <c r="A138" t="s">
        <v>58</v>
      </c>
      <c r="E138" s="39" t="s">
        <v>5</v>
      </c>
    </row>
    <row r="139" spans="1:16" ht="12.75">
      <c r="A139" t="s">
        <v>50</v>
      </c>
      <c s="34" t="s">
        <v>247</v>
      </c>
      <c s="34" t="s">
        <v>549</v>
      </c>
      <c s="35" t="s">
        <v>5</v>
      </c>
      <c s="6" t="s">
        <v>550</v>
      </c>
      <c s="36" t="s">
        <v>446</v>
      </c>
      <c s="37">
        <v>23.05</v>
      </c>
      <c s="36">
        <v>0.1837</v>
      </c>
      <c s="36">
        <f>ROUND(G139*H139,6)</f>
      </c>
      <c r="L139" s="38">
        <v>0</v>
      </c>
      <c s="32">
        <f>ROUND(ROUND(L139,2)*ROUND(G139,3),2)</f>
      </c>
      <c s="36" t="s">
        <v>61</v>
      </c>
      <c>
        <f>(M139*21)/100</f>
      </c>
      <c t="s">
        <v>28</v>
      </c>
    </row>
    <row r="140" spans="1:5" ht="12.75">
      <c r="A140" s="35" t="s">
        <v>56</v>
      </c>
      <c r="E140" s="39" t="s">
        <v>550</v>
      </c>
    </row>
    <row r="141" spans="1:5" ht="51">
      <c r="A141" s="35" t="s">
        <v>57</v>
      </c>
      <c r="E141" s="40" t="s">
        <v>551</v>
      </c>
    </row>
    <row r="142" spans="1:5" ht="12.75">
      <c r="A142" t="s">
        <v>58</v>
      </c>
      <c r="E142" s="39" t="s">
        <v>5</v>
      </c>
    </row>
    <row r="143" spans="1:16" ht="12.75">
      <c r="A143" t="s">
        <v>50</v>
      </c>
      <c s="34" t="s">
        <v>250</v>
      </c>
      <c s="34" t="s">
        <v>552</v>
      </c>
      <c s="35" t="s">
        <v>5</v>
      </c>
      <c s="6" t="s">
        <v>553</v>
      </c>
      <c s="36" t="s">
        <v>464</v>
      </c>
      <c s="37">
        <v>4.973</v>
      </c>
      <c s="36">
        <v>0</v>
      </c>
      <c s="36">
        <f>ROUND(G143*H143,6)</f>
      </c>
      <c r="L143" s="38">
        <v>0</v>
      </c>
      <c s="32">
        <f>ROUND(ROUND(L143,2)*ROUND(G143,3),2)</f>
      </c>
      <c s="36" t="s">
        <v>61</v>
      </c>
      <c>
        <f>(M143*21)/100</f>
      </c>
      <c t="s">
        <v>28</v>
      </c>
    </row>
    <row r="144" spans="1:5" ht="12.75">
      <c r="A144" s="35" t="s">
        <v>56</v>
      </c>
      <c r="E144" s="39" t="s">
        <v>553</v>
      </c>
    </row>
    <row r="145" spans="1:5" ht="12.75">
      <c r="A145" s="35" t="s">
        <v>57</v>
      </c>
      <c r="E145" s="40" t="s">
        <v>554</v>
      </c>
    </row>
    <row r="146" spans="1:5" ht="12.75">
      <c r="A146" t="s">
        <v>58</v>
      </c>
      <c r="E146" s="39" t="s">
        <v>5</v>
      </c>
    </row>
    <row r="147" spans="1:16" ht="25.5">
      <c r="A147" t="s">
        <v>50</v>
      </c>
      <c s="34" t="s">
        <v>253</v>
      </c>
      <c s="34" t="s">
        <v>555</v>
      </c>
      <c s="35" t="s">
        <v>5</v>
      </c>
      <c s="6" t="s">
        <v>556</v>
      </c>
      <c s="36" t="s">
        <v>139</v>
      </c>
      <c s="37">
        <v>117</v>
      </c>
      <c s="36">
        <v>0</v>
      </c>
      <c s="36">
        <f>ROUND(G147*H147,6)</f>
      </c>
      <c r="L147" s="38">
        <v>0</v>
      </c>
      <c s="32">
        <f>ROUND(ROUND(L147,2)*ROUND(G147,3),2)</f>
      </c>
      <c s="36" t="s">
        <v>61</v>
      </c>
      <c>
        <f>(M147*21)/100</f>
      </c>
      <c t="s">
        <v>28</v>
      </c>
    </row>
    <row r="148" spans="1:5" ht="25.5">
      <c r="A148" s="35" t="s">
        <v>56</v>
      </c>
      <c r="E148" s="39" t="s">
        <v>556</v>
      </c>
    </row>
    <row r="149" spans="1:5" ht="12.75">
      <c r="A149" s="35" t="s">
        <v>57</v>
      </c>
      <c r="E149" s="40" t="s">
        <v>5</v>
      </c>
    </row>
    <row r="150" spans="1:5" ht="12.75">
      <c r="A150" t="s">
        <v>58</v>
      </c>
      <c r="E150" s="39" t="s">
        <v>5</v>
      </c>
    </row>
    <row r="151" spans="1:16" ht="25.5">
      <c r="A151" t="s">
        <v>50</v>
      </c>
      <c s="34" t="s">
        <v>256</v>
      </c>
      <c s="34" t="s">
        <v>557</v>
      </c>
      <c s="35" t="s">
        <v>5</v>
      </c>
      <c s="6" t="s">
        <v>558</v>
      </c>
      <c s="36" t="s">
        <v>139</v>
      </c>
      <c s="37">
        <v>117</v>
      </c>
      <c s="36">
        <v>0</v>
      </c>
      <c s="36">
        <f>ROUND(G151*H151,6)</f>
      </c>
      <c r="L151" s="38">
        <v>0</v>
      </c>
      <c s="32">
        <f>ROUND(ROUND(L151,2)*ROUND(G151,3),2)</f>
      </c>
      <c s="36" t="s">
        <v>447</v>
      </c>
      <c>
        <f>(M151*21)/100</f>
      </c>
      <c t="s">
        <v>28</v>
      </c>
    </row>
    <row r="152" spans="1:5" ht="25.5">
      <c r="A152" s="35" t="s">
        <v>56</v>
      </c>
      <c r="E152" s="39" t="s">
        <v>558</v>
      </c>
    </row>
    <row r="153" spans="1:5" ht="12.75">
      <c r="A153" s="35" t="s">
        <v>57</v>
      </c>
      <c r="E153" s="40" t="s">
        <v>5</v>
      </c>
    </row>
    <row r="154" spans="1:5" ht="12.75">
      <c r="A154" t="s">
        <v>58</v>
      </c>
      <c r="E154" s="39" t="s">
        <v>5</v>
      </c>
    </row>
    <row r="155" spans="1:16" ht="12.75">
      <c r="A155" t="s">
        <v>50</v>
      </c>
      <c s="34" t="s">
        <v>260</v>
      </c>
      <c s="34" t="s">
        <v>559</v>
      </c>
      <c s="35" t="s">
        <v>5</v>
      </c>
      <c s="6" t="s">
        <v>560</v>
      </c>
      <c s="36" t="s">
        <v>561</v>
      </c>
      <c s="37">
        <v>60</v>
      </c>
      <c s="36">
        <v>0</v>
      </c>
      <c s="36">
        <f>ROUND(G155*H155,6)</f>
      </c>
      <c r="L155" s="38">
        <v>0</v>
      </c>
      <c s="32">
        <f>ROUND(ROUND(L155,2)*ROUND(G155,3),2)</f>
      </c>
      <c s="36" t="s">
        <v>61</v>
      </c>
      <c>
        <f>(M155*21)/100</f>
      </c>
      <c t="s">
        <v>28</v>
      </c>
    </row>
    <row r="156" spans="1:5" ht="12.75">
      <c r="A156" s="35" t="s">
        <v>56</v>
      </c>
      <c r="E156" s="39" t="s">
        <v>560</v>
      </c>
    </row>
    <row r="157" spans="1:5" ht="12.75">
      <c r="A157" s="35" t="s">
        <v>57</v>
      </c>
      <c r="E157" s="40" t="s">
        <v>5</v>
      </c>
    </row>
    <row r="158" spans="1:5" ht="12.75">
      <c r="A158" t="s">
        <v>58</v>
      </c>
      <c r="E158" s="39" t="s">
        <v>5</v>
      </c>
    </row>
    <row r="159" spans="1:16" ht="12.75">
      <c r="A159" t="s">
        <v>50</v>
      </c>
      <c s="34" t="s">
        <v>385</v>
      </c>
      <c s="34" t="s">
        <v>562</v>
      </c>
      <c s="35" t="s">
        <v>5</v>
      </c>
      <c s="6" t="s">
        <v>563</v>
      </c>
      <c s="36" t="s">
        <v>564</v>
      </c>
      <c s="37">
        <v>1.2</v>
      </c>
      <c s="36">
        <v>0.001</v>
      </c>
      <c s="36">
        <f>ROUND(G159*H159,6)</f>
      </c>
      <c r="L159" s="38">
        <v>0</v>
      </c>
      <c s="32">
        <f>ROUND(ROUND(L159,2)*ROUND(G159,3),2)</f>
      </c>
      <c s="36" t="s">
        <v>447</v>
      </c>
      <c>
        <f>(M159*21)/100</f>
      </c>
      <c t="s">
        <v>28</v>
      </c>
    </row>
    <row r="160" spans="1:5" ht="12.75">
      <c r="A160" s="35" t="s">
        <v>56</v>
      </c>
      <c r="E160" s="39" t="s">
        <v>563</v>
      </c>
    </row>
    <row r="161" spans="1:5" ht="12.75">
      <c r="A161" s="35" t="s">
        <v>57</v>
      </c>
      <c r="E161" s="40" t="s">
        <v>5</v>
      </c>
    </row>
    <row r="162" spans="1:5" ht="12.75">
      <c r="A162" t="s">
        <v>58</v>
      </c>
      <c r="E162" s="39" t="s">
        <v>5</v>
      </c>
    </row>
    <row r="163" spans="1:16" ht="12.75">
      <c r="A163" t="s">
        <v>50</v>
      </c>
      <c s="34" t="s">
        <v>388</v>
      </c>
      <c s="34" t="s">
        <v>565</v>
      </c>
      <c s="35" t="s">
        <v>5</v>
      </c>
      <c s="6" t="s">
        <v>566</v>
      </c>
      <c s="36" t="s">
        <v>567</v>
      </c>
      <c s="37">
        <v>0.1</v>
      </c>
      <c s="36">
        <v>0.001</v>
      </c>
      <c s="36">
        <f>ROUND(G163*H163,6)</f>
      </c>
      <c r="L163" s="38">
        <v>0</v>
      </c>
      <c s="32">
        <f>ROUND(ROUND(L163,2)*ROUND(G163,3),2)</f>
      </c>
      <c s="36" t="s">
        <v>61</v>
      </c>
      <c>
        <f>(M163*21)/100</f>
      </c>
      <c t="s">
        <v>28</v>
      </c>
    </row>
    <row r="164" spans="1:5" ht="12.75">
      <c r="A164" s="35" t="s">
        <v>56</v>
      </c>
      <c r="E164" s="39" t="s">
        <v>566</v>
      </c>
    </row>
    <row r="165" spans="1:5" ht="12.75">
      <c r="A165" s="35" t="s">
        <v>57</v>
      </c>
      <c r="E165" s="40" t="s">
        <v>5</v>
      </c>
    </row>
    <row r="166" spans="1:5" ht="12.75">
      <c r="A166" t="s">
        <v>58</v>
      </c>
      <c r="E166" s="39" t="s">
        <v>5</v>
      </c>
    </row>
    <row r="167" spans="1:16" ht="12.75">
      <c r="A167" t="s">
        <v>50</v>
      </c>
      <c s="34" t="s">
        <v>390</v>
      </c>
      <c s="34" t="s">
        <v>568</v>
      </c>
      <c s="35" t="s">
        <v>5</v>
      </c>
      <c s="6" t="s">
        <v>569</v>
      </c>
      <c s="36" t="s">
        <v>464</v>
      </c>
      <c s="37">
        <v>7.46</v>
      </c>
      <c s="36">
        <v>0.001</v>
      </c>
      <c s="36">
        <f>ROUND(G167*H167,6)</f>
      </c>
      <c r="L167" s="38">
        <v>0</v>
      </c>
      <c s="32">
        <f>ROUND(ROUND(L167,2)*ROUND(G167,3),2)</f>
      </c>
      <c s="36" t="s">
        <v>61</v>
      </c>
      <c>
        <f>(M167*21)/100</f>
      </c>
      <c t="s">
        <v>28</v>
      </c>
    </row>
    <row r="168" spans="1:5" ht="12.75">
      <c r="A168" s="35" t="s">
        <v>56</v>
      </c>
      <c r="E168" s="39" t="s">
        <v>569</v>
      </c>
    </row>
    <row r="169" spans="1:5" ht="12.75">
      <c r="A169" s="35" t="s">
        <v>57</v>
      </c>
      <c r="E169" s="40" t="s">
        <v>570</v>
      </c>
    </row>
    <row r="170" spans="1:5" ht="12.75">
      <c r="A170" t="s">
        <v>58</v>
      </c>
      <c r="E170" s="39" t="s">
        <v>5</v>
      </c>
    </row>
    <row r="171" spans="1:16" ht="12.75">
      <c r="A171" t="s">
        <v>50</v>
      </c>
      <c s="34" t="s">
        <v>392</v>
      </c>
      <c s="34" t="s">
        <v>571</v>
      </c>
      <c s="35" t="s">
        <v>5</v>
      </c>
      <c s="6" t="s">
        <v>572</v>
      </c>
      <c s="36" t="s">
        <v>464</v>
      </c>
      <c s="37">
        <v>0.33</v>
      </c>
      <c s="36">
        <v>0.001</v>
      </c>
      <c s="36">
        <f>ROUND(G171*H171,6)</f>
      </c>
      <c r="L171" s="38">
        <v>0</v>
      </c>
      <c s="32">
        <f>ROUND(ROUND(L171,2)*ROUND(G171,3),2)</f>
      </c>
      <c s="36" t="s">
        <v>61</v>
      </c>
      <c>
        <f>(M171*21)/100</f>
      </c>
      <c t="s">
        <v>28</v>
      </c>
    </row>
    <row r="172" spans="1:5" ht="12.75">
      <c r="A172" s="35" t="s">
        <v>56</v>
      </c>
      <c r="E172" s="39" t="s">
        <v>572</v>
      </c>
    </row>
    <row r="173" spans="1:5" ht="12.75">
      <c r="A173" s="35" t="s">
        <v>57</v>
      </c>
      <c r="E173" s="40" t="s">
        <v>5</v>
      </c>
    </row>
    <row r="174" spans="1:5" ht="12.75">
      <c r="A174" t="s">
        <v>58</v>
      </c>
      <c r="E174" s="39" t="s">
        <v>5</v>
      </c>
    </row>
    <row r="175" spans="1:16" ht="12.75">
      <c r="A175" t="s">
        <v>50</v>
      </c>
      <c s="34" t="s">
        <v>395</v>
      </c>
      <c s="34" t="s">
        <v>573</v>
      </c>
      <c s="35" t="s">
        <v>5</v>
      </c>
      <c s="6" t="s">
        <v>574</v>
      </c>
      <c s="36" t="s">
        <v>48</v>
      </c>
      <c s="37">
        <v>12</v>
      </c>
      <c s="36">
        <v>0.001</v>
      </c>
      <c s="36">
        <f>ROUND(G175*H175,6)</f>
      </c>
      <c r="L175" s="38">
        <v>0</v>
      </c>
      <c s="32">
        <f>ROUND(ROUND(L175,2)*ROUND(G175,3),2)</f>
      </c>
      <c s="36" t="s">
        <v>61</v>
      </c>
      <c>
        <f>(M175*21)/100</f>
      </c>
      <c t="s">
        <v>28</v>
      </c>
    </row>
    <row r="176" spans="1:5" ht="12.75">
      <c r="A176" s="35" t="s">
        <v>56</v>
      </c>
      <c r="E176" s="39" t="s">
        <v>574</v>
      </c>
    </row>
    <row r="177" spans="1:5" ht="12.75">
      <c r="A177" s="35" t="s">
        <v>57</v>
      </c>
      <c r="E177" s="40" t="s">
        <v>5</v>
      </c>
    </row>
    <row r="178" spans="1:5" ht="12.75">
      <c r="A178" t="s">
        <v>58</v>
      </c>
      <c r="E178" s="39" t="s">
        <v>5</v>
      </c>
    </row>
    <row r="179" spans="1:16" ht="12.75">
      <c r="A179" t="s">
        <v>50</v>
      </c>
      <c s="34" t="s">
        <v>398</v>
      </c>
      <c s="34" t="s">
        <v>575</v>
      </c>
      <c s="35" t="s">
        <v>5</v>
      </c>
      <c s="6" t="s">
        <v>576</v>
      </c>
      <c s="36" t="s">
        <v>464</v>
      </c>
      <c s="37">
        <v>0.553</v>
      </c>
      <c s="36">
        <v>0.001</v>
      </c>
      <c s="36">
        <f>ROUND(G179*H179,6)</f>
      </c>
      <c r="L179" s="38">
        <v>0</v>
      </c>
      <c s="32">
        <f>ROUND(ROUND(L179,2)*ROUND(G179,3),2)</f>
      </c>
      <c s="36" t="s">
        <v>61</v>
      </c>
      <c>
        <f>(M179*21)/100</f>
      </c>
      <c t="s">
        <v>28</v>
      </c>
    </row>
    <row r="180" spans="1:5" ht="12.75">
      <c r="A180" s="35" t="s">
        <v>56</v>
      </c>
      <c r="E180" s="39" t="s">
        <v>576</v>
      </c>
    </row>
    <row r="181" spans="1:5" ht="25.5">
      <c r="A181" s="35" t="s">
        <v>57</v>
      </c>
      <c r="E181" s="40" t="s">
        <v>577</v>
      </c>
    </row>
    <row r="182" spans="1:5" ht="12.75">
      <c r="A182" t="s">
        <v>58</v>
      </c>
      <c r="E182" s="39" t="s">
        <v>5</v>
      </c>
    </row>
    <row r="183" spans="1:16" ht="12.75">
      <c r="A183" t="s">
        <v>50</v>
      </c>
      <c s="34" t="s">
        <v>401</v>
      </c>
      <c s="34" t="s">
        <v>578</v>
      </c>
      <c s="35" t="s">
        <v>5</v>
      </c>
      <c s="6" t="s">
        <v>579</v>
      </c>
      <c s="36" t="s">
        <v>446</v>
      </c>
      <c s="37">
        <v>12.708</v>
      </c>
      <c s="36">
        <v>0.001</v>
      </c>
      <c s="36">
        <f>ROUND(G183*H183,6)</f>
      </c>
      <c r="L183" s="38">
        <v>0</v>
      </c>
      <c s="32">
        <f>ROUND(ROUND(L183,2)*ROUND(G183,3),2)</f>
      </c>
      <c s="36" t="s">
        <v>61</v>
      </c>
      <c>
        <f>(M183*21)/100</f>
      </c>
      <c t="s">
        <v>28</v>
      </c>
    </row>
    <row r="184" spans="1:5" ht="12.75">
      <c r="A184" s="35" t="s">
        <v>56</v>
      </c>
      <c r="E184" s="39" t="s">
        <v>579</v>
      </c>
    </row>
    <row r="185" spans="1:5" ht="25.5">
      <c r="A185" s="35" t="s">
        <v>57</v>
      </c>
      <c r="E185" s="40" t="s">
        <v>580</v>
      </c>
    </row>
    <row r="186" spans="1:5" ht="12.75">
      <c r="A186" t="s">
        <v>58</v>
      </c>
      <c r="E186" s="39" t="s">
        <v>5</v>
      </c>
    </row>
    <row r="187" spans="1:16" ht="12.75">
      <c r="A187" t="s">
        <v>50</v>
      </c>
      <c s="34" t="s">
        <v>404</v>
      </c>
      <c s="34" t="s">
        <v>581</v>
      </c>
      <c s="35" t="s">
        <v>5</v>
      </c>
      <c s="6" t="s">
        <v>582</v>
      </c>
      <c s="36" t="s">
        <v>464</v>
      </c>
      <c s="37">
        <v>4.973</v>
      </c>
      <c s="36">
        <v>0.22</v>
      </c>
      <c s="36">
        <f>ROUND(G187*H187,6)</f>
      </c>
      <c r="L187" s="38">
        <v>0</v>
      </c>
      <c s="32">
        <f>ROUND(ROUND(L187,2)*ROUND(G187,3),2)</f>
      </c>
      <c s="36" t="s">
        <v>61</v>
      </c>
      <c>
        <f>(M187*21)/100</f>
      </c>
      <c t="s">
        <v>28</v>
      </c>
    </row>
    <row r="188" spans="1:5" ht="12.75">
      <c r="A188" s="35" t="s">
        <v>56</v>
      </c>
      <c r="E188" s="39" t="s">
        <v>582</v>
      </c>
    </row>
    <row r="189" spans="1:5" ht="12.75">
      <c r="A189" s="35" t="s">
        <v>57</v>
      </c>
      <c r="E189" s="40" t="s">
        <v>554</v>
      </c>
    </row>
    <row r="190" spans="1:5" ht="12.75">
      <c r="A190" t="s">
        <v>58</v>
      </c>
      <c r="E190" s="39" t="s">
        <v>5</v>
      </c>
    </row>
    <row r="191" spans="1:16" ht="12.75">
      <c r="A191" t="s">
        <v>50</v>
      </c>
      <c s="34" t="s">
        <v>407</v>
      </c>
      <c s="34" t="s">
        <v>583</v>
      </c>
      <c s="35" t="s">
        <v>5</v>
      </c>
      <c s="6" t="s">
        <v>584</v>
      </c>
      <c s="36" t="s">
        <v>464</v>
      </c>
      <c s="37">
        <v>0.3</v>
      </c>
      <c s="36">
        <v>0</v>
      </c>
      <c s="36">
        <f>ROUND(G191*H191,6)</f>
      </c>
      <c r="L191" s="38">
        <v>0</v>
      </c>
      <c s="32">
        <f>ROUND(ROUND(L191,2)*ROUND(G191,3),2)</f>
      </c>
      <c s="36" t="s">
        <v>447</v>
      </c>
      <c>
        <f>(M191*21)/100</f>
      </c>
      <c t="s">
        <v>28</v>
      </c>
    </row>
    <row r="192" spans="1:5" ht="12.75">
      <c r="A192" s="35" t="s">
        <v>56</v>
      </c>
      <c r="E192" s="39" t="s">
        <v>584</v>
      </c>
    </row>
    <row r="193" spans="1:5" ht="12.75">
      <c r="A193" s="35" t="s">
        <v>57</v>
      </c>
      <c r="E193" s="40" t="s">
        <v>5</v>
      </c>
    </row>
    <row r="194" spans="1:5" ht="12.75">
      <c r="A194" t="s">
        <v>58</v>
      </c>
      <c r="E194" s="39" t="s">
        <v>5</v>
      </c>
    </row>
    <row r="195" spans="1:16" ht="12.75">
      <c r="A195" t="s">
        <v>50</v>
      </c>
      <c s="34" t="s">
        <v>410</v>
      </c>
      <c s="34" t="s">
        <v>585</v>
      </c>
      <c s="35" t="s">
        <v>5</v>
      </c>
      <c s="6" t="s">
        <v>586</v>
      </c>
      <c s="36" t="s">
        <v>139</v>
      </c>
      <c s="37">
        <v>10</v>
      </c>
      <c s="36">
        <v>0.22</v>
      </c>
      <c s="36">
        <f>ROUND(G195*H195,6)</f>
      </c>
      <c r="L195" s="38">
        <v>0</v>
      </c>
      <c s="32">
        <f>ROUND(ROUND(L195,2)*ROUND(G195,3),2)</f>
      </c>
      <c s="36" t="s">
        <v>61</v>
      </c>
      <c>
        <f>(M195*21)/100</f>
      </c>
      <c t="s">
        <v>28</v>
      </c>
    </row>
    <row r="196" spans="1:5" ht="12.75">
      <c r="A196" s="35" t="s">
        <v>56</v>
      </c>
      <c r="E196" s="39" t="s">
        <v>586</v>
      </c>
    </row>
    <row r="197" spans="1:5" ht="12.75">
      <c r="A197" s="35" t="s">
        <v>57</v>
      </c>
      <c r="E197" s="40" t="s">
        <v>5</v>
      </c>
    </row>
    <row r="198" spans="1:5" ht="12.75">
      <c r="A198" t="s">
        <v>58</v>
      </c>
      <c r="E198" s="39" t="s">
        <v>5</v>
      </c>
    </row>
    <row r="199" spans="1:16" ht="12.75">
      <c r="A199" t="s">
        <v>50</v>
      </c>
      <c s="34" t="s">
        <v>413</v>
      </c>
      <c s="34" t="s">
        <v>587</v>
      </c>
      <c s="35" t="s">
        <v>5</v>
      </c>
      <c s="6" t="s">
        <v>588</v>
      </c>
      <c s="36" t="s">
        <v>139</v>
      </c>
      <c s="37">
        <v>15</v>
      </c>
      <c s="36">
        <v>0.22</v>
      </c>
      <c s="36">
        <f>ROUND(G199*H199,6)</f>
      </c>
      <c r="L199" s="38">
        <v>0</v>
      </c>
      <c s="32">
        <f>ROUND(ROUND(L199,2)*ROUND(G199,3),2)</f>
      </c>
      <c s="36" t="s">
        <v>61</v>
      </c>
      <c>
        <f>(M199*21)/100</f>
      </c>
      <c t="s">
        <v>28</v>
      </c>
    </row>
    <row r="200" spans="1:5" ht="12.75">
      <c r="A200" s="35" t="s">
        <v>56</v>
      </c>
      <c r="E200" s="39" t="s">
        <v>588</v>
      </c>
    </row>
    <row r="201" spans="1:5" ht="12.75">
      <c r="A201" s="35" t="s">
        <v>57</v>
      </c>
      <c r="E201" s="40" t="s">
        <v>5</v>
      </c>
    </row>
    <row r="202" spans="1:5" ht="12.75">
      <c r="A202" t="s">
        <v>58</v>
      </c>
      <c r="E202" s="39" t="s">
        <v>5</v>
      </c>
    </row>
    <row r="203" spans="1:16" ht="12.75">
      <c r="A203" t="s">
        <v>50</v>
      </c>
      <c s="34" t="s">
        <v>415</v>
      </c>
      <c s="34" t="s">
        <v>589</v>
      </c>
      <c s="35" t="s">
        <v>5</v>
      </c>
      <c s="6" t="s">
        <v>590</v>
      </c>
      <c s="36" t="s">
        <v>139</v>
      </c>
      <c s="37">
        <v>14</v>
      </c>
      <c s="36">
        <v>0.22</v>
      </c>
      <c s="36">
        <f>ROUND(G203*H203,6)</f>
      </c>
      <c r="L203" s="38">
        <v>0</v>
      </c>
      <c s="32">
        <f>ROUND(ROUND(L203,2)*ROUND(G203,3),2)</f>
      </c>
      <c s="36" t="s">
        <v>61</v>
      </c>
      <c>
        <f>(M203*21)/100</f>
      </c>
      <c t="s">
        <v>28</v>
      </c>
    </row>
    <row r="204" spans="1:5" ht="12.75">
      <c r="A204" s="35" t="s">
        <v>56</v>
      </c>
      <c r="E204" s="39" t="s">
        <v>590</v>
      </c>
    </row>
    <row r="205" spans="1:5" ht="12.75">
      <c r="A205" s="35" t="s">
        <v>57</v>
      </c>
      <c r="E205" s="40" t="s">
        <v>5</v>
      </c>
    </row>
    <row r="206" spans="1:5" ht="12.75">
      <c r="A206" t="s">
        <v>58</v>
      </c>
      <c r="E206" s="39" t="s">
        <v>5</v>
      </c>
    </row>
    <row r="207" spans="1:16" ht="12.75">
      <c r="A207" t="s">
        <v>50</v>
      </c>
      <c s="34" t="s">
        <v>417</v>
      </c>
      <c s="34" t="s">
        <v>591</v>
      </c>
      <c s="35" t="s">
        <v>5</v>
      </c>
      <c s="6" t="s">
        <v>592</v>
      </c>
      <c s="36" t="s">
        <v>139</v>
      </c>
      <c s="37">
        <v>14</v>
      </c>
      <c s="36">
        <v>0.22</v>
      </c>
      <c s="36">
        <f>ROUND(G207*H207,6)</f>
      </c>
      <c r="L207" s="38">
        <v>0</v>
      </c>
      <c s="32">
        <f>ROUND(ROUND(L207,2)*ROUND(G207,3),2)</f>
      </c>
      <c s="36" t="s">
        <v>61</v>
      </c>
      <c>
        <f>(M207*21)/100</f>
      </c>
      <c t="s">
        <v>28</v>
      </c>
    </row>
    <row r="208" spans="1:5" ht="12.75">
      <c r="A208" s="35" t="s">
        <v>56</v>
      </c>
      <c r="E208" s="39" t="s">
        <v>592</v>
      </c>
    </row>
    <row r="209" spans="1:5" ht="12.75">
      <c r="A209" s="35" t="s">
        <v>57</v>
      </c>
      <c r="E209" s="40" t="s">
        <v>5</v>
      </c>
    </row>
    <row r="210" spans="1:5" ht="12.75">
      <c r="A210" t="s">
        <v>58</v>
      </c>
      <c r="E210" s="39" t="s">
        <v>5</v>
      </c>
    </row>
    <row r="211" spans="1:16" ht="12.75">
      <c r="A211" t="s">
        <v>50</v>
      </c>
      <c s="34" t="s">
        <v>419</v>
      </c>
      <c s="34" t="s">
        <v>593</v>
      </c>
      <c s="35" t="s">
        <v>5</v>
      </c>
      <c s="6" t="s">
        <v>594</v>
      </c>
      <c s="36" t="s">
        <v>139</v>
      </c>
      <c s="37">
        <v>14</v>
      </c>
      <c s="36">
        <v>0.22</v>
      </c>
      <c s="36">
        <f>ROUND(G211*H211,6)</f>
      </c>
      <c r="L211" s="38">
        <v>0</v>
      </c>
      <c s="32">
        <f>ROUND(ROUND(L211,2)*ROUND(G211,3),2)</f>
      </c>
      <c s="36" t="s">
        <v>61</v>
      </c>
      <c>
        <f>(M211*21)/100</f>
      </c>
      <c t="s">
        <v>28</v>
      </c>
    </row>
    <row r="212" spans="1:5" ht="12.75">
      <c r="A212" s="35" t="s">
        <v>56</v>
      </c>
      <c r="E212" s="39" t="s">
        <v>594</v>
      </c>
    </row>
    <row r="213" spans="1:5" ht="12.75">
      <c r="A213" s="35" t="s">
        <v>57</v>
      </c>
      <c r="E213" s="40" t="s">
        <v>5</v>
      </c>
    </row>
    <row r="214" spans="1:5" ht="12.75">
      <c r="A214" t="s">
        <v>58</v>
      </c>
      <c r="E214" s="39" t="s">
        <v>5</v>
      </c>
    </row>
    <row r="215" spans="1:16" ht="12.75">
      <c r="A215" t="s">
        <v>50</v>
      </c>
      <c s="34" t="s">
        <v>421</v>
      </c>
      <c s="34" t="s">
        <v>595</v>
      </c>
      <c s="35" t="s">
        <v>5</v>
      </c>
      <c s="6" t="s">
        <v>596</v>
      </c>
      <c s="36" t="s">
        <v>139</v>
      </c>
      <c s="37">
        <v>20</v>
      </c>
      <c s="36">
        <v>0.22</v>
      </c>
      <c s="36">
        <f>ROUND(G215*H215,6)</f>
      </c>
      <c r="L215" s="38">
        <v>0</v>
      </c>
      <c s="32">
        <f>ROUND(ROUND(L215,2)*ROUND(G215,3),2)</f>
      </c>
      <c s="36" t="s">
        <v>61</v>
      </c>
      <c>
        <f>(M215*21)/100</f>
      </c>
      <c t="s">
        <v>28</v>
      </c>
    </row>
    <row r="216" spans="1:5" ht="12.75">
      <c r="A216" s="35" t="s">
        <v>56</v>
      </c>
      <c r="E216" s="39" t="s">
        <v>596</v>
      </c>
    </row>
    <row r="217" spans="1:5" ht="12.75">
      <c r="A217" s="35" t="s">
        <v>57</v>
      </c>
      <c r="E217" s="40" t="s">
        <v>5</v>
      </c>
    </row>
    <row r="218" spans="1:5" ht="12.75">
      <c r="A218" t="s">
        <v>58</v>
      </c>
      <c r="E218" s="39" t="s">
        <v>5</v>
      </c>
    </row>
    <row r="219" spans="1:16" ht="12.75">
      <c r="A219" t="s">
        <v>50</v>
      </c>
      <c s="34" t="s">
        <v>423</v>
      </c>
      <c s="34" t="s">
        <v>597</v>
      </c>
      <c s="35" t="s">
        <v>5</v>
      </c>
      <c s="6" t="s">
        <v>598</v>
      </c>
      <c s="36" t="s">
        <v>139</v>
      </c>
      <c s="37">
        <v>15</v>
      </c>
      <c s="36">
        <v>0.22</v>
      </c>
      <c s="36">
        <f>ROUND(G219*H219,6)</f>
      </c>
      <c r="L219" s="38">
        <v>0</v>
      </c>
      <c s="32">
        <f>ROUND(ROUND(L219,2)*ROUND(G219,3),2)</f>
      </c>
      <c s="36" t="s">
        <v>61</v>
      </c>
      <c>
        <f>(M219*21)/100</f>
      </c>
      <c t="s">
        <v>28</v>
      </c>
    </row>
    <row r="220" spans="1:5" ht="12.75">
      <c r="A220" s="35" t="s">
        <v>56</v>
      </c>
      <c r="E220" s="39" t="s">
        <v>598</v>
      </c>
    </row>
    <row r="221" spans="1:5" ht="12.75">
      <c r="A221" s="35" t="s">
        <v>57</v>
      </c>
      <c r="E221" s="40" t="s">
        <v>5</v>
      </c>
    </row>
    <row r="222" spans="1:5" ht="12.75">
      <c r="A222" t="s">
        <v>58</v>
      </c>
      <c r="E222" s="39" t="s">
        <v>5</v>
      </c>
    </row>
    <row r="223" spans="1:16" ht="12.75">
      <c r="A223" t="s">
        <v>50</v>
      </c>
      <c s="34" t="s">
        <v>425</v>
      </c>
      <c s="34" t="s">
        <v>599</v>
      </c>
      <c s="35" t="s">
        <v>5</v>
      </c>
      <c s="6" t="s">
        <v>600</v>
      </c>
      <c s="36" t="s">
        <v>139</v>
      </c>
      <c s="37">
        <v>15</v>
      </c>
      <c s="36">
        <v>0.22</v>
      </c>
      <c s="36">
        <f>ROUND(G223*H223,6)</f>
      </c>
      <c r="L223" s="38">
        <v>0</v>
      </c>
      <c s="32">
        <f>ROUND(ROUND(L223,2)*ROUND(G223,3),2)</f>
      </c>
      <c s="36" t="s">
        <v>61</v>
      </c>
      <c>
        <f>(M223*21)/100</f>
      </c>
      <c t="s">
        <v>28</v>
      </c>
    </row>
    <row r="224" spans="1:5" ht="12.75">
      <c r="A224" s="35" t="s">
        <v>56</v>
      </c>
      <c r="E224" s="39" t="s">
        <v>600</v>
      </c>
    </row>
    <row r="225" spans="1:5" ht="12.75">
      <c r="A225" s="35" t="s">
        <v>57</v>
      </c>
      <c r="E225" s="40" t="s">
        <v>5</v>
      </c>
    </row>
    <row r="226" spans="1:5" ht="12.75">
      <c r="A226" t="s">
        <v>58</v>
      </c>
      <c r="E226" s="39" t="s">
        <v>5</v>
      </c>
    </row>
    <row r="227" spans="1:13" ht="12.75">
      <c r="A227" t="s">
        <v>47</v>
      </c>
      <c r="C227" s="31" t="s">
        <v>28</v>
      </c>
      <c r="E227" s="33" t="s">
        <v>601</v>
      </c>
      <c r="J227" s="32">
        <f>0</f>
      </c>
      <c s="32">
        <f>0</f>
      </c>
      <c s="32">
        <f>0+L228+L232</f>
      </c>
      <c s="32">
        <f>0+M228+M232</f>
      </c>
    </row>
    <row r="228" spans="1:16" ht="12.75">
      <c r="A228" t="s">
        <v>50</v>
      </c>
      <c s="34" t="s">
        <v>428</v>
      </c>
      <c s="34" t="s">
        <v>602</v>
      </c>
      <c s="35" t="s">
        <v>5</v>
      </c>
      <c s="6" t="s">
        <v>603</v>
      </c>
      <c s="36" t="s">
        <v>464</v>
      </c>
      <c s="37">
        <v>0.61</v>
      </c>
      <c s="36">
        <v>2.50187</v>
      </c>
      <c s="36">
        <f>ROUND(G228*H228,6)</f>
      </c>
      <c r="L228" s="38">
        <v>0</v>
      </c>
      <c s="32">
        <f>ROUND(ROUND(L228,2)*ROUND(G228,3),2)</f>
      </c>
      <c s="36" t="s">
        <v>447</v>
      </c>
      <c>
        <f>(M228*21)/100</f>
      </c>
      <c t="s">
        <v>28</v>
      </c>
    </row>
    <row r="229" spans="1:5" ht="12.75">
      <c r="A229" s="35" t="s">
        <v>56</v>
      </c>
      <c r="E229" s="39" t="s">
        <v>603</v>
      </c>
    </row>
    <row r="230" spans="1:5" ht="12.75">
      <c r="A230" s="35" t="s">
        <v>57</v>
      </c>
      <c r="E230" s="40" t="s">
        <v>604</v>
      </c>
    </row>
    <row r="231" spans="1:5" ht="12.75">
      <c r="A231" t="s">
        <v>58</v>
      </c>
      <c r="E231" s="39" t="s">
        <v>5</v>
      </c>
    </row>
    <row r="232" spans="1:16" ht="12.75">
      <c r="A232" t="s">
        <v>50</v>
      </c>
      <c s="34" t="s">
        <v>431</v>
      </c>
      <c s="34" t="s">
        <v>605</v>
      </c>
      <c s="35" t="s">
        <v>5</v>
      </c>
      <c s="6" t="s">
        <v>606</v>
      </c>
      <c s="36" t="s">
        <v>464</v>
      </c>
      <c s="37">
        <v>0.1</v>
      </c>
      <c s="36">
        <v>0</v>
      </c>
      <c s="36">
        <f>ROUND(G232*H232,6)</f>
      </c>
      <c r="L232" s="38">
        <v>0</v>
      </c>
      <c s="32">
        <f>ROUND(ROUND(L232,2)*ROUND(G232,3),2)</f>
      </c>
      <c s="36" t="s">
        <v>61</v>
      </c>
      <c>
        <f>(M232*21)/100</f>
      </c>
      <c t="s">
        <v>28</v>
      </c>
    </row>
    <row r="233" spans="1:5" ht="12.75">
      <c r="A233" s="35" t="s">
        <v>56</v>
      </c>
      <c r="E233" s="39" t="s">
        <v>606</v>
      </c>
    </row>
    <row r="234" spans="1:5" ht="12.75">
      <c r="A234" s="35" t="s">
        <v>57</v>
      </c>
      <c r="E234" s="40" t="s">
        <v>5</v>
      </c>
    </row>
    <row r="235" spans="1:5" ht="12.75">
      <c r="A235" t="s">
        <v>58</v>
      </c>
      <c r="E235" s="39" t="s">
        <v>5</v>
      </c>
    </row>
    <row r="236" spans="1:13" ht="12.75">
      <c r="A236" t="s">
        <v>47</v>
      </c>
      <c r="C236" s="31" t="s">
        <v>26</v>
      </c>
      <c r="E236" s="33" t="s">
        <v>607</v>
      </c>
      <c r="J236" s="32">
        <f>0</f>
      </c>
      <c s="32">
        <f>0</f>
      </c>
      <c s="32">
        <f>0+L237+L241+L245+L249+L253+L257+L261+L265+L269+L273+L277+L281</f>
      </c>
      <c s="32">
        <f>0+M237+M241+M245+M249+M253+M257+M261+M265+M269+M273+M277+M281</f>
      </c>
    </row>
    <row r="237" spans="1:16" ht="25.5">
      <c r="A237" t="s">
        <v>50</v>
      </c>
      <c s="34" t="s">
        <v>435</v>
      </c>
      <c s="34" t="s">
        <v>608</v>
      </c>
      <c s="35" t="s">
        <v>5</v>
      </c>
      <c s="6" t="s">
        <v>609</v>
      </c>
      <c s="36" t="s">
        <v>139</v>
      </c>
      <c s="37">
        <v>29</v>
      </c>
      <c s="36">
        <v>0.28977</v>
      </c>
      <c s="36">
        <f>ROUND(G237*H237,6)</f>
      </c>
      <c r="L237" s="38">
        <v>0</v>
      </c>
      <c s="32">
        <f>ROUND(ROUND(L237,2)*ROUND(G237,3),2)</f>
      </c>
      <c s="36" t="s">
        <v>447</v>
      </c>
      <c>
        <f>(M237*21)/100</f>
      </c>
      <c t="s">
        <v>28</v>
      </c>
    </row>
    <row r="238" spans="1:5" ht="25.5">
      <c r="A238" s="35" t="s">
        <v>56</v>
      </c>
      <c r="E238" s="39" t="s">
        <v>609</v>
      </c>
    </row>
    <row r="239" spans="1:5" ht="38.25">
      <c r="A239" s="35" t="s">
        <v>57</v>
      </c>
      <c r="E239" s="40" t="s">
        <v>610</v>
      </c>
    </row>
    <row r="240" spans="1:5" ht="12.75">
      <c r="A240" t="s">
        <v>58</v>
      </c>
      <c r="E240" s="39" t="s">
        <v>5</v>
      </c>
    </row>
    <row r="241" spans="1:16" ht="25.5">
      <c r="A241" t="s">
        <v>50</v>
      </c>
      <c s="34" t="s">
        <v>611</v>
      </c>
      <c s="34" t="s">
        <v>612</v>
      </c>
      <c s="35" t="s">
        <v>5</v>
      </c>
      <c s="6" t="s">
        <v>613</v>
      </c>
      <c s="36" t="s">
        <v>139</v>
      </c>
      <c s="37">
        <v>27</v>
      </c>
      <c s="36">
        <v>0.07367</v>
      </c>
      <c s="36">
        <f>ROUND(G241*H241,6)</f>
      </c>
      <c r="L241" s="38">
        <v>0</v>
      </c>
      <c s="32">
        <f>ROUND(ROUND(L241,2)*ROUND(G241,3),2)</f>
      </c>
      <c s="36" t="s">
        <v>447</v>
      </c>
      <c>
        <f>(M241*21)/100</f>
      </c>
      <c t="s">
        <v>28</v>
      </c>
    </row>
    <row r="242" spans="1:5" ht="25.5">
      <c r="A242" s="35" t="s">
        <v>56</v>
      </c>
      <c r="E242" s="39" t="s">
        <v>613</v>
      </c>
    </row>
    <row r="243" spans="1:5" ht="12.75">
      <c r="A243" s="35" t="s">
        <v>57</v>
      </c>
      <c r="E243" s="40" t="s">
        <v>614</v>
      </c>
    </row>
    <row r="244" spans="1:5" ht="12.75">
      <c r="A244" t="s">
        <v>58</v>
      </c>
      <c r="E244" s="39" t="s">
        <v>5</v>
      </c>
    </row>
    <row r="245" spans="1:16" ht="25.5">
      <c r="A245" t="s">
        <v>50</v>
      </c>
      <c s="34" t="s">
        <v>615</v>
      </c>
      <c s="34" t="s">
        <v>616</v>
      </c>
      <c s="35" t="s">
        <v>5</v>
      </c>
      <c s="6" t="s">
        <v>617</v>
      </c>
      <c s="36" t="s">
        <v>464</v>
      </c>
      <c s="37">
        <v>9.225</v>
      </c>
      <c s="36">
        <v>1.6285</v>
      </c>
      <c s="36">
        <f>ROUND(G245*H245,6)</f>
      </c>
      <c r="L245" s="38">
        <v>0</v>
      </c>
      <c s="32">
        <f>ROUND(ROUND(L245,2)*ROUND(G245,3),2)</f>
      </c>
      <c s="36" t="s">
        <v>447</v>
      </c>
      <c>
        <f>(M245*21)/100</f>
      </c>
      <c t="s">
        <v>28</v>
      </c>
    </row>
    <row r="246" spans="1:5" ht="25.5">
      <c r="A246" s="35" t="s">
        <v>56</v>
      </c>
      <c r="E246" s="39" t="s">
        <v>617</v>
      </c>
    </row>
    <row r="247" spans="1:5" ht="12.75">
      <c r="A247" s="35" t="s">
        <v>57</v>
      </c>
      <c r="E247" s="40" t="s">
        <v>5</v>
      </c>
    </row>
    <row r="248" spans="1:5" ht="12.75">
      <c r="A248" t="s">
        <v>58</v>
      </c>
      <c r="E248" s="39" t="s">
        <v>5</v>
      </c>
    </row>
    <row r="249" spans="1:16" ht="25.5">
      <c r="A249" t="s">
        <v>50</v>
      </c>
      <c s="34" t="s">
        <v>618</v>
      </c>
      <c s="34" t="s">
        <v>619</v>
      </c>
      <c s="35" t="s">
        <v>5</v>
      </c>
      <c s="6" t="s">
        <v>620</v>
      </c>
      <c s="36" t="s">
        <v>464</v>
      </c>
      <c s="37">
        <v>0.677</v>
      </c>
      <c s="36">
        <v>2.124</v>
      </c>
      <c s="36">
        <f>ROUND(G249*H249,6)</f>
      </c>
      <c r="L249" s="38">
        <v>0</v>
      </c>
      <c s="32">
        <f>ROUND(ROUND(L249,2)*ROUND(G249,3),2)</f>
      </c>
      <c s="36" t="s">
        <v>61</v>
      </c>
      <c>
        <f>(M249*21)/100</f>
      </c>
      <c t="s">
        <v>28</v>
      </c>
    </row>
    <row r="250" spans="1:5" ht="25.5">
      <c r="A250" s="35" t="s">
        <v>56</v>
      </c>
      <c r="E250" s="39" t="s">
        <v>620</v>
      </c>
    </row>
    <row r="251" spans="1:5" ht="25.5">
      <c r="A251" s="35" t="s">
        <v>57</v>
      </c>
      <c r="E251" s="42" t="s">
        <v>621</v>
      </c>
    </row>
    <row r="252" spans="1:5" ht="12.75">
      <c r="A252" t="s">
        <v>58</v>
      </c>
      <c r="E252" s="39" t="s">
        <v>5</v>
      </c>
    </row>
    <row r="253" spans="1:16" ht="25.5">
      <c r="A253" t="s">
        <v>50</v>
      </c>
      <c s="34" t="s">
        <v>622</v>
      </c>
      <c s="34" t="s">
        <v>623</v>
      </c>
      <c s="35" t="s">
        <v>5</v>
      </c>
      <c s="6" t="s">
        <v>624</v>
      </c>
      <c s="36" t="s">
        <v>446</v>
      </c>
      <c s="37">
        <v>5.745</v>
      </c>
      <c s="36">
        <v>0.0361</v>
      </c>
      <c s="36">
        <f>ROUND(G253*H253,6)</f>
      </c>
      <c r="L253" s="38">
        <v>0</v>
      </c>
      <c s="32">
        <f>ROUND(ROUND(L253,2)*ROUND(G253,3),2)</f>
      </c>
      <c s="36" t="s">
        <v>61</v>
      </c>
      <c>
        <f>(M253*21)/100</f>
      </c>
      <c t="s">
        <v>28</v>
      </c>
    </row>
    <row r="254" spans="1:5" ht="25.5">
      <c r="A254" s="35" t="s">
        <v>56</v>
      </c>
      <c r="E254" s="39" t="s">
        <v>624</v>
      </c>
    </row>
    <row r="255" spans="1:5" ht="51">
      <c r="A255" s="35" t="s">
        <v>57</v>
      </c>
      <c r="E255" s="40" t="s">
        <v>625</v>
      </c>
    </row>
    <row r="256" spans="1:5" ht="12.75">
      <c r="A256" t="s">
        <v>58</v>
      </c>
      <c r="E256" s="39" t="s">
        <v>5</v>
      </c>
    </row>
    <row r="257" spans="1:16" ht="25.5">
      <c r="A257" t="s">
        <v>50</v>
      </c>
      <c s="34" t="s">
        <v>626</v>
      </c>
      <c s="34" t="s">
        <v>627</v>
      </c>
      <c s="35" t="s">
        <v>5</v>
      </c>
      <c s="6" t="s">
        <v>628</v>
      </c>
      <c s="36" t="s">
        <v>139</v>
      </c>
      <c s="37">
        <v>7</v>
      </c>
      <c s="36">
        <v>0.03963</v>
      </c>
      <c s="36">
        <f>ROUND(G257*H257,6)</f>
      </c>
      <c r="L257" s="38">
        <v>0</v>
      </c>
      <c s="32">
        <f>ROUND(ROUND(L257,2)*ROUND(G257,3),2)</f>
      </c>
      <c s="36" t="s">
        <v>447</v>
      </c>
      <c>
        <f>(M257*21)/100</f>
      </c>
      <c t="s">
        <v>28</v>
      </c>
    </row>
    <row r="258" spans="1:5" ht="25.5">
      <c r="A258" s="35" t="s">
        <v>56</v>
      </c>
      <c r="E258" s="39" t="s">
        <v>628</v>
      </c>
    </row>
    <row r="259" spans="1:5" ht="12.75">
      <c r="A259" s="35" t="s">
        <v>57</v>
      </c>
      <c r="E259" s="40" t="s">
        <v>5</v>
      </c>
    </row>
    <row r="260" spans="1:5" ht="12.75">
      <c r="A260" t="s">
        <v>58</v>
      </c>
      <c r="E260" s="39" t="s">
        <v>5</v>
      </c>
    </row>
    <row r="261" spans="1:16" ht="25.5">
      <c r="A261" t="s">
        <v>50</v>
      </c>
      <c s="34" t="s">
        <v>629</v>
      </c>
      <c s="34" t="s">
        <v>630</v>
      </c>
      <c s="35" t="s">
        <v>5</v>
      </c>
      <c s="6" t="s">
        <v>631</v>
      </c>
      <c s="36" t="s">
        <v>446</v>
      </c>
      <c s="37">
        <v>113.924</v>
      </c>
      <c s="36">
        <v>0.07571</v>
      </c>
      <c s="36">
        <f>ROUND(G261*H261,6)</f>
      </c>
      <c r="L261" s="38">
        <v>0</v>
      </c>
      <c s="32">
        <f>ROUND(ROUND(L261,2)*ROUND(G261,3),2)</f>
      </c>
      <c s="36" t="s">
        <v>447</v>
      </c>
      <c>
        <f>(M261*21)/100</f>
      </c>
      <c t="s">
        <v>28</v>
      </c>
    </row>
    <row r="262" spans="1:5" ht="25.5">
      <c r="A262" s="35" t="s">
        <v>56</v>
      </c>
      <c r="E262" s="39" t="s">
        <v>631</v>
      </c>
    </row>
    <row r="263" spans="1:5" ht="12.75">
      <c r="A263" s="35" t="s">
        <v>57</v>
      </c>
      <c r="E263" s="40" t="s">
        <v>5</v>
      </c>
    </row>
    <row r="264" spans="1:5" ht="12.75">
      <c r="A264" t="s">
        <v>58</v>
      </c>
      <c r="E264" s="39" t="s">
        <v>5</v>
      </c>
    </row>
    <row r="265" spans="1:16" ht="25.5">
      <c r="A265" t="s">
        <v>50</v>
      </c>
      <c s="34" t="s">
        <v>632</v>
      </c>
      <c s="34" t="s">
        <v>633</v>
      </c>
      <c s="35" t="s">
        <v>5</v>
      </c>
      <c s="6" t="s">
        <v>634</v>
      </c>
      <c s="36" t="s">
        <v>446</v>
      </c>
      <c s="37">
        <v>80.387</v>
      </c>
      <c s="36">
        <v>0.07991</v>
      </c>
      <c s="36">
        <f>ROUND(G265*H265,6)</f>
      </c>
      <c r="L265" s="38">
        <v>0</v>
      </c>
      <c s="32">
        <f>ROUND(ROUND(L265,2)*ROUND(G265,3),2)</f>
      </c>
      <c s="36" t="s">
        <v>447</v>
      </c>
      <c>
        <f>(M265*21)/100</f>
      </c>
      <c t="s">
        <v>28</v>
      </c>
    </row>
    <row r="266" spans="1:5" ht="25.5">
      <c r="A266" s="35" t="s">
        <v>56</v>
      </c>
      <c r="E266" s="39" t="s">
        <v>634</v>
      </c>
    </row>
    <row r="267" spans="1:5" ht="12.75">
      <c r="A267" s="35" t="s">
        <v>57</v>
      </c>
      <c r="E267" s="40" t="s">
        <v>5</v>
      </c>
    </row>
    <row r="268" spans="1:5" ht="12.75">
      <c r="A268" t="s">
        <v>58</v>
      </c>
      <c r="E268" s="39" t="s">
        <v>5</v>
      </c>
    </row>
    <row r="269" spans="1:16" ht="25.5">
      <c r="A269" t="s">
        <v>50</v>
      </c>
      <c s="34" t="s">
        <v>635</v>
      </c>
      <c s="34" t="s">
        <v>636</v>
      </c>
      <c s="35" t="s">
        <v>5</v>
      </c>
      <c s="6" t="s">
        <v>637</v>
      </c>
      <c s="36" t="s">
        <v>516</v>
      </c>
      <c s="37">
        <v>0.519</v>
      </c>
      <c s="36">
        <v>0.01954</v>
      </c>
      <c s="36">
        <f>ROUND(G269*H269,6)</f>
      </c>
      <c r="L269" s="38">
        <v>0</v>
      </c>
      <c s="32">
        <f>ROUND(ROUND(L269,2)*ROUND(G269,3),2)</f>
      </c>
      <c s="36" t="s">
        <v>447</v>
      </c>
      <c>
        <f>(M269*21)/100</f>
      </c>
      <c t="s">
        <v>28</v>
      </c>
    </row>
    <row r="270" spans="1:5" ht="25.5">
      <c r="A270" s="35" t="s">
        <v>56</v>
      </c>
      <c r="E270" s="39" t="s">
        <v>637</v>
      </c>
    </row>
    <row r="271" spans="1:5" ht="12.75">
      <c r="A271" s="35" t="s">
        <v>57</v>
      </c>
      <c r="E271" s="40" t="s">
        <v>5</v>
      </c>
    </row>
    <row r="272" spans="1:5" ht="12.75">
      <c r="A272" t="s">
        <v>58</v>
      </c>
      <c r="E272" s="39" t="s">
        <v>5</v>
      </c>
    </row>
    <row r="273" spans="1:16" ht="12.75">
      <c r="A273" t="s">
        <v>50</v>
      </c>
      <c s="34" t="s">
        <v>638</v>
      </c>
      <c s="34" t="s">
        <v>639</v>
      </c>
      <c s="35" t="s">
        <v>5</v>
      </c>
      <c s="6" t="s">
        <v>640</v>
      </c>
      <c s="36" t="s">
        <v>516</v>
      </c>
      <c s="37">
        <v>0.016</v>
      </c>
      <c s="36">
        <v>1</v>
      </c>
      <c s="36">
        <f>ROUND(G273*H273,6)</f>
      </c>
      <c r="L273" s="38">
        <v>0</v>
      </c>
      <c s="32">
        <f>ROUND(ROUND(L273,2)*ROUND(G273,3),2)</f>
      </c>
      <c s="36" t="s">
        <v>447</v>
      </c>
      <c>
        <f>(M273*21)/100</f>
      </c>
      <c t="s">
        <v>28</v>
      </c>
    </row>
    <row r="274" spans="1:5" ht="12.75">
      <c r="A274" s="35" t="s">
        <v>56</v>
      </c>
      <c r="E274" s="39" t="s">
        <v>640</v>
      </c>
    </row>
    <row r="275" spans="1:5" ht="12.75">
      <c r="A275" s="35" t="s">
        <v>57</v>
      </c>
      <c r="E275" s="40" t="s">
        <v>641</v>
      </c>
    </row>
    <row r="276" spans="1:5" ht="12.75">
      <c r="A276" t="s">
        <v>58</v>
      </c>
      <c r="E276" s="39" t="s">
        <v>5</v>
      </c>
    </row>
    <row r="277" spans="1:16" ht="12.75">
      <c r="A277" t="s">
        <v>50</v>
      </c>
      <c s="34" t="s">
        <v>642</v>
      </c>
      <c s="34" t="s">
        <v>643</v>
      </c>
      <c s="35" t="s">
        <v>5</v>
      </c>
      <c s="6" t="s">
        <v>644</v>
      </c>
      <c s="36" t="s">
        <v>516</v>
      </c>
      <c s="37">
        <v>0.012</v>
      </c>
      <c s="36">
        <v>1</v>
      </c>
      <c s="36">
        <f>ROUND(G277*H277,6)</f>
      </c>
      <c r="L277" s="38">
        <v>0</v>
      </c>
      <c s="32">
        <f>ROUND(ROUND(L277,2)*ROUND(G277,3),2)</f>
      </c>
      <c s="36" t="s">
        <v>447</v>
      </c>
      <c>
        <f>(M277*21)/100</f>
      </c>
      <c t="s">
        <v>28</v>
      </c>
    </row>
    <row r="278" spans="1:5" ht="12.75">
      <c r="A278" s="35" t="s">
        <v>56</v>
      </c>
      <c r="E278" s="39" t="s">
        <v>644</v>
      </c>
    </row>
    <row r="279" spans="1:5" ht="12.75">
      <c r="A279" s="35" t="s">
        <v>57</v>
      </c>
      <c r="E279" s="40" t="s">
        <v>645</v>
      </c>
    </row>
    <row r="280" spans="1:5" ht="12.75">
      <c r="A280" t="s">
        <v>58</v>
      </c>
      <c r="E280" s="39" t="s">
        <v>5</v>
      </c>
    </row>
    <row r="281" spans="1:16" ht="12.75">
      <c r="A281" t="s">
        <v>50</v>
      </c>
      <c s="34" t="s">
        <v>646</v>
      </c>
      <c s="34" t="s">
        <v>647</v>
      </c>
      <c s="35" t="s">
        <v>5</v>
      </c>
      <c s="6" t="s">
        <v>648</v>
      </c>
      <c s="36" t="s">
        <v>516</v>
      </c>
      <c s="37">
        <v>0.532</v>
      </c>
      <c s="36">
        <v>1</v>
      </c>
      <c s="36">
        <f>ROUND(G281*H281,6)</f>
      </c>
      <c r="L281" s="38">
        <v>0</v>
      </c>
      <c s="32">
        <f>ROUND(ROUND(L281,2)*ROUND(G281,3),2)</f>
      </c>
      <c s="36" t="s">
        <v>447</v>
      </c>
      <c>
        <f>(M281*21)/100</f>
      </c>
      <c t="s">
        <v>28</v>
      </c>
    </row>
    <row r="282" spans="1:5" ht="12.75">
      <c r="A282" s="35" t="s">
        <v>56</v>
      </c>
      <c r="E282" s="39" t="s">
        <v>648</v>
      </c>
    </row>
    <row r="283" spans="1:5" ht="12.75">
      <c r="A283" s="35" t="s">
        <v>57</v>
      </c>
      <c r="E283" s="40" t="s">
        <v>5</v>
      </c>
    </row>
    <row r="284" spans="1:5" ht="12.75">
      <c r="A284" t="s">
        <v>58</v>
      </c>
      <c r="E284" s="39" t="s">
        <v>5</v>
      </c>
    </row>
    <row r="285" spans="1:13" ht="12.75">
      <c r="A285" t="s">
        <v>47</v>
      </c>
      <c r="C285" s="31" t="s">
        <v>64</v>
      </c>
      <c r="E285" s="33" t="s">
        <v>649</v>
      </c>
      <c r="J285" s="32">
        <f>0</f>
      </c>
      <c s="32">
        <f>0</f>
      </c>
      <c s="32">
        <f>0+L286+L290+L294+L298+L302</f>
      </c>
      <c s="32">
        <f>0+M286+M290+M294+M298+M302</f>
      </c>
    </row>
    <row r="286" spans="1:16" ht="25.5">
      <c r="A286" t="s">
        <v>50</v>
      </c>
      <c s="34" t="s">
        <v>650</v>
      </c>
      <c s="34" t="s">
        <v>651</v>
      </c>
      <c s="35" t="s">
        <v>5</v>
      </c>
      <c s="6" t="s">
        <v>652</v>
      </c>
      <c s="36" t="s">
        <v>464</v>
      </c>
      <c s="37">
        <v>0.209</v>
      </c>
      <c s="36">
        <v>2.50201</v>
      </c>
      <c s="36">
        <f>ROUND(G286*H286,6)</f>
      </c>
      <c r="L286" s="38">
        <v>0</v>
      </c>
      <c s="32">
        <f>ROUND(ROUND(L286,2)*ROUND(G286,3),2)</f>
      </c>
      <c s="36" t="s">
        <v>447</v>
      </c>
      <c>
        <f>(M286*21)/100</f>
      </c>
      <c t="s">
        <v>28</v>
      </c>
    </row>
    <row r="287" spans="1:5" ht="25.5">
      <c r="A287" s="35" t="s">
        <v>56</v>
      </c>
      <c r="E287" s="39" t="s">
        <v>652</v>
      </c>
    </row>
    <row r="288" spans="1:5" ht="12.75">
      <c r="A288" s="35" t="s">
        <v>57</v>
      </c>
      <c r="E288" s="40" t="s">
        <v>653</v>
      </c>
    </row>
    <row r="289" spans="1:5" ht="12.75">
      <c r="A289" t="s">
        <v>58</v>
      </c>
      <c r="E289" s="39" t="s">
        <v>5</v>
      </c>
    </row>
    <row r="290" spans="1:16" ht="25.5">
      <c r="A290" t="s">
        <v>50</v>
      </c>
      <c s="34" t="s">
        <v>654</v>
      </c>
      <c s="34" t="s">
        <v>655</v>
      </c>
      <c s="35" t="s">
        <v>5</v>
      </c>
      <c s="6" t="s">
        <v>656</v>
      </c>
      <c s="36" t="s">
        <v>446</v>
      </c>
      <c s="37">
        <v>1.395</v>
      </c>
      <c s="36">
        <v>0.00708</v>
      </c>
      <c s="36">
        <f>ROUND(G290*H290,6)</f>
      </c>
      <c r="L290" s="38">
        <v>0</v>
      </c>
      <c s="32">
        <f>ROUND(ROUND(L290,2)*ROUND(G290,3),2)</f>
      </c>
      <c s="36" t="s">
        <v>447</v>
      </c>
      <c>
        <f>(M290*21)/100</f>
      </c>
      <c t="s">
        <v>28</v>
      </c>
    </row>
    <row r="291" spans="1:5" ht="63.75">
      <c r="A291" s="35" t="s">
        <v>56</v>
      </c>
      <c r="E291" s="39" t="s">
        <v>657</v>
      </c>
    </row>
    <row r="292" spans="1:5" ht="12.75">
      <c r="A292" s="35" t="s">
        <v>57</v>
      </c>
      <c r="E292" s="40" t="s">
        <v>658</v>
      </c>
    </row>
    <row r="293" spans="1:5" ht="12.75">
      <c r="A293" t="s">
        <v>58</v>
      </c>
      <c r="E293" s="39" t="s">
        <v>5</v>
      </c>
    </row>
    <row r="294" spans="1:16" ht="38.25">
      <c r="A294" t="s">
        <v>50</v>
      </c>
      <c s="34" t="s">
        <v>659</v>
      </c>
      <c s="34" t="s">
        <v>660</v>
      </c>
      <c s="35" t="s">
        <v>5</v>
      </c>
      <c s="6" t="s">
        <v>661</v>
      </c>
      <c s="36" t="s">
        <v>516</v>
      </c>
      <c s="37">
        <v>0.013</v>
      </c>
      <c s="36">
        <v>1.06277</v>
      </c>
      <c s="36">
        <f>ROUND(G294*H294,6)</f>
      </c>
      <c r="L294" s="38">
        <v>0</v>
      </c>
      <c s="32">
        <f>ROUND(ROUND(L294,2)*ROUND(G294,3),2)</f>
      </c>
      <c s="36" t="s">
        <v>447</v>
      </c>
      <c>
        <f>(M294*21)/100</f>
      </c>
      <c t="s">
        <v>28</v>
      </c>
    </row>
    <row r="295" spans="1:5" ht="51">
      <c r="A295" s="35" t="s">
        <v>56</v>
      </c>
      <c r="E295" s="39" t="s">
        <v>662</v>
      </c>
    </row>
    <row r="296" spans="1:5" ht="12.75">
      <c r="A296" s="35" t="s">
        <v>57</v>
      </c>
      <c r="E296" s="40" t="s">
        <v>663</v>
      </c>
    </row>
    <row r="297" spans="1:5" ht="12.75">
      <c r="A297" t="s">
        <v>58</v>
      </c>
      <c r="E297" s="39" t="s">
        <v>5</v>
      </c>
    </row>
    <row r="298" spans="1:16" ht="25.5">
      <c r="A298" t="s">
        <v>50</v>
      </c>
      <c s="34" t="s">
        <v>664</v>
      </c>
      <c s="34" t="s">
        <v>665</v>
      </c>
      <c s="35" t="s">
        <v>5</v>
      </c>
      <c s="6" t="s">
        <v>666</v>
      </c>
      <c s="36" t="s">
        <v>464</v>
      </c>
      <c s="37">
        <v>1.388</v>
      </c>
      <c s="36">
        <v>2.46255</v>
      </c>
      <c s="36">
        <f>ROUND(G298*H298,6)</f>
      </c>
      <c r="L298" s="38">
        <v>0</v>
      </c>
      <c s="32">
        <f>ROUND(ROUND(L298,2)*ROUND(G298,3),2)</f>
      </c>
      <c s="36" t="s">
        <v>447</v>
      </c>
      <c>
        <f>(M298*21)/100</f>
      </c>
      <c t="s">
        <v>28</v>
      </c>
    </row>
    <row r="299" spans="1:5" ht="25.5">
      <c r="A299" s="35" t="s">
        <v>56</v>
      </c>
      <c r="E299" s="39" t="s">
        <v>666</v>
      </c>
    </row>
    <row r="300" spans="1:5" ht="12.75">
      <c r="A300" s="35" t="s">
        <v>57</v>
      </c>
      <c r="E300" s="40" t="s">
        <v>667</v>
      </c>
    </row>
    <row r="301" spans="1:5" ht="12.75">
      <c r="A301" t="s">
        <v>58</v>
      </c>
      <c r="E301" s="39" t="s">
        <v>5</v>
      </c>
    </row>
    <row r="302" spans="1:16" ht="25.5">
      <c r="A302" t="s">
        <v>50</v>
      </c>
      <c s="34" t="s">
        <v>668</v>
      </c>
      <c s="34" t="s">
        <v>669</v>
      </c>
      <c s="35" t="s">
        <v>5</v>
      </c>
      <c s="6" t="s">
        <v>670</v>
      </c>
      <c s="36" t="s">
        <v>464</v>
      </c>
      <c s="37">
        <v>11</v>
      </c>
      <c s="36">
        <v>1.89077</v>
      </c>
      <c s="36">
        <f>ROUND(G302*H302,6)</f>
      </c>
      <c r="L302" s="38">
        <v>0</v>
      </c>
      <c s="32">
        <f>ROUND(ROUND(L302,2)*ROUND(G302,3),2)</f>
      </c>
      <c s="36" t="s">
        <v>447</v>
      </c>
      <c>
        <f>(M302*21)/100</f>
      </c>
      <c t="s">
        <v>28</v>
      </c>
    </row>
    <row r="303" spans="1:5" ht="25.5">
      <c r="A303" s="35" t="s">
        <v>56</v>
      </c>
      <c r="E303" s="39" t="s">
        <v>670</v>
      </c>
    </row>
    <row r="304" spans="1:5" ht="12.75">
      <c r="A304" s="35" t="s">
        <v>57</v>
      </c>
      <c r="E304" s="40" t="s">
        <v>5</v>
      </c>
    </row>
    <row r="305" spans="1:5" ht="12.75">
      <c r="A305" t="s">
        <v>58</v>
      </c>
      <c r="E305" s="39" t="s">
        <v>5</v>
      </c>
    </row>
    <row r="306" spans="1:13" ht="12.75">
      <c r="A306" t="s">
        <v>47</v>
      </c>
      <c r="C306" s="31" t="s">
        <v>68</v>
      </c>
      <c r="E306" s="33" t="s">
        <v>671</v>
      </c>
      <c r="J306" s="32">
        <f>0</f>
      </c>
      <c s="32">
        <f>0</f>
      </c>
      <c s="32">
        <f>0+L307+L311+L315+L319+L323+L327+L331+L335</f>
      </c>
      <c s="32">
        <f>0+M307+M311+M315+M319+M323+M327+M331+M335</f>
      </c>
    </row>
    <row r="307" spans="1:16" ht="25.5">
      <c r="A307" t="s">
        <v>50</v>
      </c>
      <c s="34" t="s">
        <v>672</v>
      </c>
      <c s="34" t="s">
        <v>673</v>
      </c>
      <c s="35" t="s">
        <v>5</v>
      </c>
      <c s="6" t="s">
        <v>674</v>
      </c>
      <c s="36" t="s">
        <v>446</v>
      </c>
      <c s="37">
        <v>592.3</v>
      </c>
      <c s="36">
        <v>0.1837</v>
      </c>
      <c s="36">
        <f>ROUND(G307*H307,6)</f>
      </c>
      <c r="L307" s="38">
        <v>0</v>
      </c>
      <c s="32">
        <f>ROUND(ROUND(L307,2)*ROUND(G307,3),2)</f>
      </c>
      <c s="36" t="s">
        <v>447</v>
      </c>
      <c>
        <f>(M307*21)/100</f>
      </c>
      <c t="s">
        <v>28</v>
      </c>
    </row>
    <row r="308" spans="1:5" ht="38.25">
      <c r="A308" s="35" t="s">
        <v>56</v>
      </c>
      <c r="E308" s="39" t="s">
        <v>675</v>
      </c>
    </row>
    <row r="309" spans="1:5" ht="38.25">
      <c r="A309" s="35" t="s">
        <v>57</v>
      </c>
      <c r="E309" s="40" t="s">
        <v>453</v>
      </c>
    </row>
    <row r="310" spans="1:5" ht="12.75">
      <c r="A310" t="s">
        <v>58</v>
      </c>
      <c r="E310" s="39" t="s">
        <v>5</v>
      </c>
    </row>
    <row r="311" spans="1:16" ht="12.75">
      <c r="A311" t="s">
        <v>50</v>
      </c>
      <c s="34" t="s">
        <v>676</v>
      </c>
      <c s="34" t="s">
        <v>677</v>
      </c>
      <c s="35" t="s">
        <v>5</v>
      </c>
      <c s="6" t="s">
        <v>678</v>
      </c>
      <c s="36" t="s">
        <v>446</v>
      </c>
      <c s="37">
        <v>604.146</v>
      </c>
      <c s="36">
        <v>0.161</v>
      </c>
      <c s="36">
        <f>ROUND(G311*H311,6)</f>
      </c>
      <c r="L311" s="38">
        <v>0</v>
      </c>
      <c s="32">
        <f>ROUND(ROUND(L311,2)*ROUND(G311,3),2)</f>
      </c>
      <c s="36" t="s">
        <v>447</v>
      </c>
      <c>
        <f>(M311*21)/100</f>
      </c>
      <c t="s">
        <v>28</v>
      </c>
    </row>
    <row r="312" spans="1:5" ht="12.75">
      <c r="A312" s="35" t="s">
        <v>56</v>
      </c>
      <c r="E312" s="39" t="s">
        <v>678</v>
      </c>
    </row>
    <row r="313" spans="1:5" ht="12.75">
      <c r="A313" s="35" t="s">
        <v>57</v>
      </c>
      <c r="E313" s="40" t="s">
        <v>679</v>
      </c>
    </row>
    <row r="314" spans="1:5" ht="12.75">
      <c r="A314" t="s">
        <v>58</v>
      </c>
      <c r="E314" s="39" t="s">
        <v>5</v>
      </c>
    </row>
    <row r="315" spans="1:16" ht="25.5">
      <c r="A315" t="s">
        <v>50</v>
      </c>
      <c s="34" t="s">
        <v>680</v>
      </c>
      <c s="34" t="s">
        <v>681</v>
      </c>
      <c s="35" t="s">
        <v>5</v>
      </c>
      <c s="6" t="s">
        <v>682</v>
      </c>
      <c s="36" t="s">
        <v>446</v>
      </c>
      <c s="37">
        <v>592.3</v>
      </c>
      <c s="36">
        <v>0.496</v>
      </c>
      <c s="36">
        <f>ROUND(G315*H315,6)</f>
      </c>
      <c r="L315" s="38">
        <v>0</v>
      </c>
      <c s="32">
        <f>ROUND(ROUND(L315,2)*ROUND(G315,3),2)</f>
      </c>
      <c s="36" t="s">
        <v>447</v>
      </c>
      <c>
        <f>(M315*21)/100</f>
      </c>
      <c t="s">
        <v>28</v>
      </c>
    </row>
    <row r="316" spans="1:5" ht="25.5">
      <c r="A316" s="35" t="s">
        <v>56</v>
      </c>
      <c r="E316" s="39" t="s">
        <v>682</v>
      </c>
    </row>
    <row r="317" spans="1:5" ht="38.25">
      <c r="A317" s="35" t="s">
        <v>57</v>
      </c>
      <c r="E317" s="40" t="s">
        <v>453</v>
      </c>
    </row>
    <row r="318" spans="1:5" ht="12.75">
      <c r="A318" t="s">
        <v>58</v>
      </c>
      <c r="E318" s="39" t="s">
        <v>5</v>
      </c>
    </row>
    <row r="319" spans="1:16" ht="25.5">
      <c r="A319" t="s">
        <v>50</v>
      </c>
      <c s="34" t="s">
        <v>683</v>
      </c>
      <c s="34" t="s">
        <v>684</v>
      </c>
      <c s="35" t="s">
        <v>5</v>
      </c>
      <c s="6" t="s">
        <v>685</v>
      </c>
      <c s="36" t="s">
        <v>139</v>
      </c>
      <c s="37">
        <v>3</v>
      </c>
      <c s="36">
        <v>0.06895</v>
      </c>
      <c s="36">
        <f>ROUND(G319*H319,6)</f>
      </c>
      <c r="L319" s="38">
        <v>0</v>
      </c>
      <c s="32">
        <f>ROUND(ROUND(L319,2)*ROUND(G319,3),2)</f>
      </c>
      <c s="36" t="s">
        <v>61</v>
      </c>
      <c>
        <f>(M319*21)/100</f>
      </c>
      <c t="s">
        <v>28</v>
      </c>
    </row>
    <row r="320" spans="1:5" ht="25.5">
      <c r="A320" s="35" t="s">
        <v>56</v>
      </c>
      <c r="E320" s="39" t="s">
        <v>685</v>
      </c>
    </row>
    <row r="321" spans="1:5" ht="12.75">
      <c r="A321" s="35" t="s">
        <v>57</v>
      </c>
      <c r="E321" s="40" t="s">
        <v>686</v>
      </c>
    </row>
    <row r="322" spans="1:5" ht="12.75">
      <c r="A322" t="s">
        <v>58</v>
      </c>
      <c r="E322" s="39" t="s">
        <v>5</v>
      </c>
    </row>
    <row r="323" spans="1:16" ht="12.75">
      <c r="A323" t="s">
        <v>50</v>
      </c>
      <c s="34" t="s">
        <v>687</v>
      </c>
      <c s="34" t="s">
        <v>688</v>
      </c>
      <c s="35" t="s">
        <v>5</v>
      </c>
      <c s="6" t="s">
        <v>689</v>
      </c>
      <c s="36" t="s">
        <v>48</v>
      </c>
      <c s="37">
        <v>18</v>
      </c>
      <c s="36">
        <v>0.06895</v>
      </c>
      <c s="36">
        <f>ROUND(G323*H323,6)</f>
      </c>
      <c r="L323" s="38">
        <v>0</v>
      </c>
      <c s="32">
        <f>ROUND(ROUND(L323,2)*ROUND(G323,3),2)</f>
      </c>
      <c s="36" t="s">
        <v>61</v>
      </c>
      <c>
        <f>(M323*21)/100</f>
      </c>
      <c t="s">
        <v>28</v>
      </c>
    </row>
    <row r="324" spans="1:5" ht="12.75">
      <c r="A324" s="35" t="s">
        <v>56</v>
      </c>
      <c r="E324" s="39" t="s">
        <v>689</v>
      </c>
    </row>
    <row r="325" spans="1:5" ht="12.75">
      <c r="A325" s="35" t="s">
        <v>57</v>
      </c>
      <c r="E325" s="40" t="s">
        <v>690</v>
      </c>
    </row>
    <row r="326" spans="1:5" ht="12.75">
      <c r="A326" t="s">
        <v>58</v>
      </c>
      <c r="E326" s="39" t="s">
        <v>5</v>
      </c>
    </row>
    <row r="327" spans="1:16" ht="12.75">
      <c r="A327" t="s">
        <v>50</v>
      </c>
      <c s="34" t="s">
        <v>691</v>
      </c>
      <c s="34" t="s">
        <v>692</v>
      </c>
      <c s="35" t="s">
        <v>5</v>
      </c>
      <c s="6" t="s">
        <v>693</v>
      </c>
      <c s="36" t="s">
        <v>446</v>
      </c>
      <c s="37">
        <v>6</v>
      </c>
      <c s="36">
        <v>0.06895</v>
      </c>
      <c s="36">
        <f>ROUND(G327*H327,6)</f>
      </c>
      <c r="L327" s="38">
        <v>0</v>
      </c>
      <c s="32">
        <f>ROUND(ROUND(L327,2)*ROUND(G327,3),2)</f>
      </c>
      <c s="36" t="s">
        <v>61</v>
      </c>
      <c>
        <f>(M327*21)/100</f>
      </c>
      <c t="s">
        <v>28</v>
      </c>
    </row>
    <row r="328" spans="1:5" ht="12.75">
      <c r="A328" s="35" t="s">
        <v>56</v>
      </c>
      <c r="E328" s="39" t="s">
        <v>693</v>
      </c>
    </row>
    <row r="329" spans="1:5" ht="12.75">
      <c r="A329" s="35" t="s">
        <v>57</v>
      </c>
      <c r="E329" s="40" t="s">
        <v>694</v>
      </c>
    </row>
    <row r="330" spans="1:5" ht="12.75">
      <c r="A330" t="s">
        <v>58</v>
      </c>
      <c r="E330" s="39" t="s">
        <v>5</v>
      </c>
    </row>
    <row r="331" spans="1:16" ht="25.5">
      <c r="A331" t="s">
        <v>50</v>
      </c>
      <c s="34" t="s">
        <v>695</v>
      </c>
      <c s="34" t="s">
        <v>696</v>
      </c>
      <c s="35" t="s">
        <v>5</v>
      </c>
      <c s="6" t="s">
        <v>697</v>
      </c>
      <c s="36" t="s">
        <v>446</v>
      </c>
      <c s="37">
        <v>15.978</v>
      </c>
      <c s="36">
        <v>0.06895</v>
      </c>
      <c s="36">
        <f>ROUND(G331*H331,6)</f>
      </c>
      <c r="L331" s="38">
        <v>0</v>
      </c>
      <c s="32">
        <f>ROUND(ROUND(L331,2)*ROUND(G331,3),2)</f>
      </c>
      <c s="36" t="s">
        <v>61</v>
      </c>
      <c>
        <f>(M331*21)/100</f>
      </c>
      <c t="s">
        <v>28</v>
      </c>
    </row>
    <row r="332" spans="1:5" ht="25.5">
      <c r="A332" s="35" t="s">
        <v>56</v>
      </c>
      <c r="E332" s="39" t="s">
        <v>697</v>
      </c>
    </row>
    <row r="333" spans="1:5" ht="38.25">
      <c r="A333" s="35" t="s">
        <v>57</v>
      </c>
      <c r="E333" s="40" t="s">
        <v>698</v>
      </c>
    </row>
    <row r="334" spans="1:5" ht="12.75">
      <c r="A334" t="s">
        <v>58</v>
      </c>
      <c r="E334" s="39" t="s">
        <v>5</v>
      </c>
    </row>
    <row r="335" spans="1:16" ht="25.5">
      <c r="A335" t="s">
        <v>50</v>
      </c>
      <c s="34" t="s">
        <v>699</v>
      </c>
      <c s="34" t="s">
        <v>700</v>
      </c>
      <c s="35" t="s">
        <v>5</v>
      </c>
      <c s="6" t="s">
        <v>701</v>
      </c>
      <c s="36" t="s">
        <v>446</v>
      </c>
      <c s="37">
        <v>19.58</v>
      </c>
      <c s="36">
        <v>0.06895</v>
      </c>
      <c s="36">
        <f>ROUND(G335*H335,6)</f>
      </c>
      <c r="L335" s="38">
        <v>0</v>
      </c>
      <c s="32">
        <f>ROUND(ROUND(L335,2)*ROUND(G335,3),2)</f>
      </c>
      <c s="36" t="s">
        <v>61</v>
      </c>
      <c>
        <f>(M335*21)/100</f>
      </c>
      <c t="s">
        <v>28</v>
      </c>
    </row>
    <row r="336" spans="1:5" ht="25.5">
      <c r="A336" s="35" t="s">
        <v>56</v>
      </c>
      <c r="E336" s="39" t="s">
        <v>701</v>
      </c>
    </row>
    <row r="337" spans="1:5" ht="38.25">
      <c r="A337" s="35" t="s">
        <v>57</v>
      </c>
      <c r="E337" s="40" t="s">
        <v>702</v>
      </c>
    </row>
    <row r="338" spans="1:5" ht="12.75">
      <c r="A338" t="s">
        <v>58</v>
      </c>
      <c r="E338" s="39" t="s">
        <v>5</v>
      </c>
    </row>
    <row r="339" spans="1:13" ht="12.75">
      <c r="A339" t="s">
        <v>47</v>
      </c>
      <c r="C339" s="31" t="s">
        <v>622</v>
      </c>
      <c r="E339" s="33" t="s">
        <v>703</v>
      </c>
      <c r="J339" s="32">
        <f>0</f>
      </c>
      <c s="32">
        <f>0</f>
      </c>
      <c s="32">
        <f>0+L340+L344+L348+L352+L356+L360+L364+L368+L372+L376+L380+L384+L388+L392+L396+L400+L404+L408+L412+L416+L420+L424+L428+L432+L436+L440+L444+L448</f>
      </c>
      <c s="32">
        <f>0+M340+M344+M348+M352+M356+M360+M364+M368+M372+M376+M380+M384+M388+M392+M396+M400+M404+M408+M412+M416+M420+M424+M428+M432+M436+M440+M444+M448</f>
      </c>
    </row>
    <row r="340" spans="1:16" ht="38.25">
      <c r="A340" t="s">
        <v>50</v>
      </c>
      <c s="34" t="s">
        <v>704</v>
      </c>
      <c s="34" t="s">
        <v>705</v>
      </c>
      <c s="35" t="s">
        <v>5</v>
      </c>
      <c s="6" t="s">
        <v>706</v>
      </c>
      <c s="36" t="s">
        <v>446</v>
      </c>
      <c s="37">
        <v>48.592</v>
      </c>
      <c s="36">
        <v>0.0247</v>
      </c>
      <c s="36">
        <f>ROUND(G340*H340,6)</f>
      </c>
      <c r="L340" s="38">
        <v>0</v>
      </c>
      <c s="32">
        <f>ROUND(ROUND(L340,2)*ROUND(G340,3),2)</f>
      </c>
      <c s="36" t="s">
        <v>447</v>
      </c>
      <c>
        <f>(M340*21)/100</f>
      </c>
      <c t="s">
        <v>28</v>
      </c>
    </row>
    <row r="341" spans="1:5" ht="38.25">
      <c r="A341" s="35" t="s">
        <v>56</v>
      </c>
      <c r="E341" s="39" t="s">
        <v>707</v>
      </c>
    </row>
    <row r="342" spans="1:5" ht="38.25">
      <c r="A342" s="35" t="s">
        <v>57</v>
      </c>
      <c r="E342" s="40" t="s">
        <v>708</v>
      </c>
    </row>
    <row r="343" spans="1:5" ht="12.75">
      <c r="A343" t="s">
        <v>58</v>
      </c>
      <c r="E343" s="39" t="s">
        <v>5</v>
      </c>
    </row>
    <row r="344" spans="1:16" ht="25.5">
      <c r="A344" t="s">
        <v>50</v>
      </c>
      <c s="34" t="s">
        <v>709</v>
      </c>
      <c s="34" t="s">
        <v>710</v>
      </c>
      <c s="35" t="s">
        <v>5</v>
      </c>
      <c s="6" t="s">
        <v>711</v>
      </c>
      <c s="36" t="s">
        <v>446</v>
      </c>
      <c s="37">
        <v>97.184</v>
      </c>
      <c s="36">
        <v>0.0105</v>
      </c>
      <c s="36">
        <f>ROUND(G344*H344,6)</f>
      </c>
      <c r="L344" s="38">
        <v>0</v>
      </c>
      <c s="32">
        <f>ROUND(ROUND(L344,2)*ROUND(G344,3),2)</f>
      </c>
      <c s="36" t="s">
        <v>447</v>
      </c>
      <c>
        <f>(M344*21)/100</f>
      </c>
      <c t="s">
        <v>28</v>
      </c>
    </row>
    <row r="345" spans="1:5" ht="25.5">
      <c r="A345" s="35" t="s">
        <v>56</v>
      </c>
      <c r="E345" s="39" t="s">
        <v>711</v>
      </c>
    </row>
    <row r="346" spans="1:5" ht="38.25">
      <c r="A346" s="35" t="s">
        <v>57</v>
      </c>
      <c r="E346" s="40" t="s">
        <v>712</v>
      </c>
    </row>
    <row r="347" spans="1:5" ht="12.75">
      <c r="A347" t="s">
        <v>58</v>
      </c>
      <c r="E347" s="39" t="s">
        <v>5</v>
      </c>
    </row>
    <row r="348" spans="1:16" ht="25.5">
      <c r="A348" t="s">
        <v>50</v>
      </c>
      <c s="34" t="s">
        <v>713</v>
      </c>
      <c s="34" t="s">
        <v>714</v>
      </c>
      <c s="35" t="s">
        <v>5</v>
      </c>
      <c s="6" t="s">
        <v>715</v>
      </c>
      <c s="36" t="s">
        <v>446</v>
      </c>
      <c s="37">
        <v>138.117</v>
      </c>
      <c s="36">
        <v>0.01733</v>
      </c>
      <c s="36">
        <f>ROUND(G348*H348,6)</f>
      </c>
      <c r="L348" s="38">
        <v>0</v>
      </c>
      <c s="32">
        <f>ROUND(ROUND(L348,2)*ROUND(G348,3),2)</f>
      </c>
      <c s="36" t="s">
        <v>447</v>
      </c>
      <c>
        <f>(M348*21)/100</f>
      </c>
      <c t="s">
        <v>28</v>
      </c>
    </row>
    <row r="349" spans="1:5" ht="25.5">
      <c r="A349" s="35" t="s">
        <v>56</v>
      </c>
      <c r="E349" s="39" t="s">
        <v>715</v>
      </c>
    </row>
    <row r="350" spans="1:5" ht="51">
      <c r="A350" s="35" t="s">
        <v>57</v>
      </c>
      <c r="E350" s="40" t="s">
        <v>716</v>
      </c>
    </row>
    <row r="351" spans="1:5" ht="12.75">
      <c r="A351" t="s">
        <v>58</v>
      </c>
      <c r="E351" s="39" t="s">
        <v>5</v>
      </c>
    </row>
    <row r="352" spans="1:16" ht="25.5">
      <c r="A352" t="s">
        <v>50</v>
      </c>
      <c s="34" t="s">
        <v>717</v>
      </c>
      <c s="34" t="s">
        <v>718</v>
      </c>
      <c s="35" t="s">
        <v>5</v>
      </c>
      <c s="6" t="s">
        <v>719</v>
      </c>
      <c s="36" t="s">
        <v>446</v>
      </c>
      <c s="37">
        <v>414.352</v>
      </c>
      <c s="36">
        <v>0.00735</v>
      </c>
      <c s="36">
        <f>ROUND(G352*H352,6)</f>
      </c>
      <c r="L352" s="38">
        <v>0</v>
      </c>
      <c s="32">
        <f>ROUND(ROUND(L352,2)*ROUND(G352,3),2)</f>
      </c>
      <c s="36" t="s">
        <v>447</v>
      </c>
      <c>
        <f>(M352*21)/100</f>
      </c>
      <c t="s">
        <v>28</v>
      </c>
    </row>
    <row r="353" spans="1:5" ht="25.5">
      <c r="A353" s="35" t="s">
        <v>56</v>
      </c>
      <c r="E353" s="39" t="s">
        <v>719</v>
      </c>
    </row>
    <row r="354" spans="1:5" ht="51">
      <c r="A354" s="35" t="s">
        <v>57</v>
      </c>
      <c r="E354" s="40" t="s">
        <v>720</v>
      </c>
    </row>
    <row r="355" spans="1:5" ht="12.75">
      <c r="A355" t="s">
        <v>58</v>
      </c>
      <c r="E355" s="39" t="s">
        <v>5</v>
      </c>
    </row>
    <row r="356" spans="1:16" ht="25.5">
      <c r="A356" t="s">
        <v>50</v>
      </c>
      <c s="34" t="s">
        <v>721</v>
      </c>
      <c s="34" t="s">
        <v>722</v>
      </c>
      <c s="35" t="s">
        <v>5</v>
      </c>
      <c s="6" t="s">
        <v>723</v>
      </c>
      <c s="36" t="s">
        <v>48</v>
      </c>
      <c s="37">
        <v>228.81</v>
      </c>
      <c s="36">
        <v>0</v>
      </c>
      <c s="36">
        <f>ROUND(G356*H356,6)</f>
      </c>
      <c r="L356" s="38">
        <v>0</v>
      </c>
      <c s="32">
        <f>ROUND(ROUND(L356,2)*ROUND(G356,3),2)</f>
      </c>
      <c s="36" t="s">
        <v>61</v>
      </c>
      <c>
        <f>(M356*21)/100</f>
      </c>
      <c t="s">
        <v>28</v>
      </c>
    </row>
    <row r="357" spans="1:5" ht="25.5">
      <c r="A357" s="35" t="s">
        <v>56</v>
      </c>
      <c r="E357" s="39" t="s">
        <v>723</v>
      </c>
    </row>
    <row r="358" spans="1:5" ht="89.25">
      <c r="A358" s="35" t="s">
        <v>57</v>
      </c>
      <c r="E358" s="40" t="s">
        <v>724</v>
      </c>
    </row>
    <row r="359" spans="1:5" ht="12.75">
      <c r="A359" t="s">
        <v>58</v>
      </c>
      <c r="E359" s="39" t="s">
        <v>5</v>
      </c>
    </row>
    <row r="360" spans="1:16" ht="25.5">
      <c r="A360" t="s">
        <v>50</v>
      </c>
      <c s="34" t="s">
        <v>725</v>
      </c>
      <c s="34" t="s">
        <v>726</v>
      </c>
      <c s="35" t="s">
        <v>5</v>
      </c>
      <c s="6" t="s">
        <v>727</v>
      </c>
      <c s="36" t="s">
        <v>446</v>
      </c>
      <c s="37">
        <v>425.835</v>
      </c>
      <c s="36">
        <v>0.01838</v>
      </c>
      <c s="36">
        <f>ROUND(G360*H360,6)</f>
      </c>
      <c r="L360" s="38">
        <v>0</v>
      </c>
      <c s="32">
        <f>ROUND(ROUND(L360,2)*ROUND(G360,3),2)</f>
      </c>
      <c s="36" t="s">
        <v>447</v>
      </c>
      <c>
        <f>(M360*21)/100</f>
      </c>
      <c t="s">
        <v>28</v>
      </c>
    </row>
    <row r="361" spans="1:5" ht="25.5">
      <c r="A361" s="35" t="s">
        <v>56</v>
      </c>
      <c r="E361" s="39" t="s">
        <v>727</v>
      </c>
    </row>
    <row r="362" spans="1:5" ht="12.75">
      <c r="A362" s="35" t="s">
        <v>57</v>
      </c>
      <c r="E362" s="40" t="s">
        <v>5</v>
      </c>
    </row>
    <row r="363" spans="1:5" ht="12.75">
      <c r="A363" t="s">
        <v>58</v>
      </c>
      <c r="E363" s="39" t="s">
        <v>5</v>
      </c>
    </row>
    <row r="364" spans="1:16" ht="25.5">
      <c r="A364" t="s">
        <v>50</v>
      </c>
      <c s="34" t="s">
        <v>728</v>
      </c>
      <c s="34" t="s">
        <v>729</v>
      </c>
      <c s="35" t="s">
        <v>5</v>
      </c>
      <c s="6" t="s">
        <v>730</v>
      </c>
      <c s="36" t="s">
        <v>446</v>
      </c>
      <c s="37">
        <v>313.014</v>
      </c>
      <c s="36">
        <v>0.0035</v>
      </c>
      <c s="36">
        <f>ROUND(G364*H364,6)</f>
      </c>
      <c r="L364" s="38">
        <v>0</v>
      </c>
      <c s="32">
        <f>ROUND(ROUND(L364,2)*ROUND(G364,3),2)</f>
      </c>
      <c s="36" t="s">
        <v>447</v>
      </c>
      <c>
        <f>(M364*21)/100</f>
      </c>
      <c t="s">
        <v>28</v>
      </c>
    </row>
    <row r="365" spans="1:5" ht="25.5">
      <c r="A365" s="35" t="s">
        <v>56</v>
      </c>
      <c r="E365" s="39" t="s">
        <v>730</v>
      </c>
    </row>
    <row r="366" spans="1:5" ht="165.75">
      <c r="A366" s="35" t="s">
        <v>57</v>
      </c>
      <c r="E366" s="40" t="s">
        <v>731</v>
      </c>
    </row>
    <row r="367" spans="1:5" ht="12.75">
      <c r="A367" t="s">
        <v>58</v>
      </c>
      <c r="E367" s="39" t="s">
        <v>5</v>
      </c>
    </row>
    <row r="368" spans="1:16" ht="25.5">
      <c r="A368" t="s">
        <v>50</v>
      </c>
      <c s="34" t="s">
        <v>732</v>
      </c>
      <c s="34" t="s">
        <v>733</v>
      </c>
      <c s="35" t="s">
        <v>5</v>
      </c>
      <c s="6" t="s">
        <v>734</v>
      </c>
      <c s="36" t="s">
        <v>446</v>
      </c>
      <c s="37">
        <v>126.96</v>
      </c>
      <c s="36">
        <v>0.0035</v>
      </c>
      <c s="36">
        <f>ROUND(G368*H368,6)</f>
      </c>
      <c r="L368" s="38">
        <v>0</v>
      </c>
      <c s="32">
        <f>ROUND(ROUND(L368,2)*ROUND(G368,3),2)</f>
      </c>
      <c s="36" t="s">
        <v>447</v>
      </c>
      <c>
        <f>(M368*21)/100</f>
      </c>
      <c t="s">
        <v>28</v>
      </c>
    </row>
    <row r="369" spans="1:5" ht="25.5">
      <c r="A369" s="35" t="s">
        <v>56</v>
      </c>
      <c r="E369" s="39" t="s">
        <v>734</v>
      </c>
    </row>
    <row r="370" spans="1:5" ht="255">
      <c r="A370" s="35" t="s">
        <v>57</v>
      </c>
      <c r="E370" s="40" t="s">
        <v>735</v>
      </c>
    </row>
    <row r="371" spans="1:5" ht="12.75">
      <c r="A371" t="s">
        <v>58</v>
      </c>
      <c r="E371" s="39" t="s">
        <v>5</v>
      </c>
    </row>
    <row r="372" spans="1:16" ht="25.5">
      <c r="A372" t="s">
        <v>50</v>
      </c>
      <c s="34" t="s">
        <v>736</v>
      </c>
      <c s="34" t="s">
        <v>737</v>
      </c>
      <c s="35" t="s">
        <v>5</v>
      </c>
      <c s="6" t="s">
        <v>738</v>
      </c>
      <c s="36" t="s">
        <v>446</v>
      </c>
      <c s="37">
        <v>407.503</v>
      </c>
      <c s="36">
        <v>0.0079</v>
      </c>
      <c s="36">
        <f>ROUND(G372*H372,6)</f>
      </c>
      <c r="L372" s="38">
        <v>0</v>
      </c>
      <c s="32">
        <f>ROUND(ROUND(L372,2)*ROUND(G372,3),2)</f>
      </c>
      <c s="36" t="s">
        <v>447</v>
      </c>
      <c>
        <f>(M372*21)/100</f>
      </c>
      <c t="s">
        <v>28</v>
      </c>
    </row>
    <row r="373" spans="1:5" ht="25.5">
      <c r="A373" s="35" t="s">
        <v>56</v>
      </c>
      <c r="E373" s="39" t="s">
        <v>738</v>
      </c>
    </row>
    <row r="374" spans="1:5" ht="242.25">
      <c r="A374" s="35" t="s">
        <v>57</v>
      </c>
      <c r="E374" s="40" t="s">
        <v>739</v>
      </c>
    </row>
    <row r="375" spans="1:5" ht="12.75">
      <c r="A375" t="s">
        <v>58</v>
      </c>
      <c r="E375" s="39" t="s">
        <v>5</v>
      </c>
    </row>
    <row r="376" spans="1:16" ht="12.75">
      <c r="A376" t="s">
        <v>50</v>
      </c>
      <c s="34" t="s">
        <v>740</v>
      </c>
      <c s="34" t="s">
        <v>741</v>
      </c>
      <c s="35" t="s">
        <v>5</v>
      </c>
      <c s="6" t="s">
        <v>742</v>
      </c>
      <c s="36" t="s">
        <v>446</v>
      </c>
      <c s="37">
        <v>190</v>
      </c>
      <c s="36">
        <v>0.04</v>
      </c>
      <c s="36">
        <f>ROUND(G376*H376,6)</f>
      </c>
      <c r="L376" s="38">
        <v>0</v>
      </c>
      <c s="32">
        <f>ROUND(ROUND(L376,2)*ROUND(G376,3),2)</f>
      </c>
      <c s="36" t="s">
        <v>447</v>
      </c>
      <c>
        <f>(M376*21)/100</f>
      </c>
      <c t="s">
        <v>28</v>
      </c>
    </row>
    <row r="377" spans="1:5" ht="12.75">
      <c r="A377" s="35" t="s">
        <v>56</v>
      </c>
      <c r="E377" s="39" t="s">
        <v>742</v>
      </c>
    </row>
    <row r="378" spans="1:5" ht="12.75">
      <c r="A378" s="35" t="s">
        <v>57</v>
      </c>
      <c r="E378" s="40" t="s">
        <v>5</v>
      </c>
    </row>
    <row r="379" spans="1:5" ht="12.75">
      <c r="A379" t="s">
        <v>58</v>
      </c>
      <c r="E379" s="39" t="s">
        <v>5</v>
      </c>
    </row>
    <row r="380" spans="1:16" ht="25.5">
      <c r="A380" t="s">
        <v>50</v>
      </c>
      <c s="34" t="s">
        <v>743</v>
      </c>
      <c s="34" t="s">
        <v>744</v>
      </c>
      <c s="35" t="s">
        <v>5</v>
      </c>
      <c s="6" t="s">
        <v>745</v>
      </c>
      <c s="36" t="s">
        <v>446</v>
      </c>
      <c s="37">
        <v>147.59</v>
      </c>
      <c s="36">
        <v>0.03358</v>
      </c>
      <c s="36">
        <f>ROUND(G380*H380,6)</f>
      </c>
      <c r="L380" s="38">
        <v>0</v>
      </c>
      <c s="32">
        <f>ROUND(ROUND(L380,2)*ROUND(G380,3),2)</f>
      </c>
      <c s="36" t="s">
        <v>61</v>
      </c>
      <c>
        <f>(M380*21)/100</f>
      </c>
      <c t="s">
        <v>28</v>
      </c>
    </row>
    <row r="381" spans="1:5" ht="25.5">
      <c r="A381" s="35" t="s">
        <v>56</v>
      </c>
      <c r="E381" s="39" t="s">
        <v>745</v>
      </c>
    </row>
    <row r="382" spans="1:5" ht="12.75">
      <c r="A382" s="35" t="s">
        <v>57</v>
      </c>
      <c r="E382" s="40" t="s">
        <v>5</v>
      </c>
    </row>
    <row r="383" spans="1:5" ht="12.75">
      <c r="A383" t="s">
        <v>58</v>
      </c>
      <c r="E383" s="39" t="s">
        <v>5</v>
      </c>
    </row>
    <row r="384" spans="1:16" ht="25.5">
      <c r="A384" t="s">
        <v>50</v>
      </c>
      <c s="34" t="s">
        <v>746</v>
      </c>
      <c s="34" t="s">
        <v>747</v>
      </c>
      <c s="35" t="s">
        <v>5</v>
      </c>
      <c s="6" t="s">
        <v>748</v>
      </c>
      <c s="36" t="s">
        <v>446</v>
      </c>
      <c s="37">
        <v>630.79</v>
      </c>
      <c s="36">
        <v>0.0284</v>
      </c>
      <c s="36">
        <f>ROUND(G384*H384,6)</f>
      </c>
      <c r="L384" s="38">
        <v>0</v>
      </c>
      <c s="32">
        <f>ROUND(ROUND(L384,2)*ROUND(G384,3),2)</f>
      </c>
      <c s="36" t="s">
        <v>447</v>
      </c>
      <c>
        <f>(M384*21)/100</f>
      </c>
      <c t="s">
        <v>28</v>
      </c>
    </row>
    <row r="385" spans="1:5" ht="25.5">
      <c r="A385" s="35" t="s">
        <v>56</v>
      </c>
      <c r="E385" s="39" t="s">
        <v>748</v>
      </c>
    </row>
    <row r="386" spans="1:5" ht="409.5">
      <c r="A386" s="35" t="s">
        <v>57</v>
      </c>
      <c r="E386" s="40" t="s">
        <v>749</v>
      </c>
    </row>
    <row r="387" spans="1:5" ht="12.75">
      <c r="A387" t="s">
        <v>58</v>
      </c>
      <c r="E387" s="39" t="s">
        <v>5</v>
      </c>
    </row>
    <row r="388" spans="1:16" ht="12.75">
      <c r="A388" t="s">
        <v>50</v>
      </c>
      <c s="34" t="s">
        <v>750</v>
      </c>
      <c s="34" t="s">
        <v>751</v>
      </c>
      <c s="35" t="s">
        <v>5</v>
      </c>
      <c s="6" t="s">
        <v>752</v>
      </c>
      <c s="36" t="s">
        <v>446</v>
      </c>
      <c s="37">
        <v>142.473</v>
      </c>
      <c s="36">
        <v>0.03358</v>
      </c>
      <c s="36">
        <f>ROUND(G388*H388,6)</f>
      </c>
      <c r="L388" s="38">
        <v>0</v>
      </c>
      <c s="32">
        <f>ROUND(ROUND(L388,2)*ROUND(G388,3),2)</f>
      </c>
      <c s="36" t="s">
        <v>447</v>
      </c>
      <c>
        <f>(M388*21)/100</f>
      </c>
      <c t="s">
        <v>28</v>
      </c>
    </row>
    <row r="389" spans="1:5" ht="12.75">
      <c r="A389" s="35" t="s">
        <v>56</v>
      </c>
      <c r="E389" s="39" t="s">
        <v>752</v>
      </c>
    </row>
    <row r="390" spans="1:5" ht="12.75">
      <c r="A390" s="35" t="s">
        <v>57</v>
      </c>
      <c r="E390" s="40" t="s">
        <v>5</v>
      </c>
    </row>
    <row r="391" spans="1:5" ht="12.75">
      <c r="A391" t="s">
        <v>58</v>
      </c>
      <c r="E391" s="39" t="s">
        <v>5</v>
      </c>
    </row>
    <row r="392" spans="1:16" ht="25.5">
      <c r="A392" t="s">
        <v>50</v>
      </c>
      <c s="34" t="s">
        <v>753</v>
      </c>
      <c s="34" t="s">
        <v>754</v>
      </c>
      <c s="35" t="s">
        <v>5</v>
      </c>
      <c s="6" t="s">
        <v>755</v>
      </c>
      <c s="36" t="s">
        <v>446</v>
      </c>
      <c s="37">
        <v>2329.093</v>
      </c>
      <c s="36">
        <v>0.0284</v>
      </c>
      <c s="36">
        <f>ROUND(G392*H392,6)</f>
      </c>
      <c r="L392" s="38">
        <v>0</v>
      </c>
      <c s="32">
        <f>ROUND(ROUND(L392,2)*ROUND(G392,3),2)</f>
      </c>
      <c s="36" t="s">
        <v>447</v>
      </c>
      <c>
        <f>(M392*21)/100</f>
      </c>
      <c t="s">
        <v>28</v>
      </c>
    </row>
    <row r="393" spans="1:5" ht="25.5">
      <c r="A393" s="35" t="s">
        <v>56</v>
      </c>
      <c r="E393" s="39" t="s">
        <v>755</v>
      </c>
    </row>
    <row r="394" spans="1:5" ht="12.75">
      <c r="A394" s="35" t="s">
        <v>57</v>
      </c>
      <c r="E394" s="40" t="s">
        <v>5</v>
      </c>
    </row>
    <row r="395" spans="1:5" ht="12.75">
      <c r="A395" t="s">
        <v>58</v>
      </c>
      <c r="E395" s="39" t="s">
        <v>5</v>
      </c>
    </row>
    <row r="396" spans="1:16" ht="25.5">
      <c r="A396" t="s">
        <v>50</v>
      </c>
      <c s="34" t="s">
        <v>756</v>
      </c>
      <c s="34" t="s">
        <v>757</v>
      </c>
      <c s="35" t="s">
        <v>5</v>
      </c>
      <c s="6" t="s">
        <v>758</v>
      </c>
      <c s="36" t="s">
        <v>446</v>
      </c>
      <c s="37">
        <v>504.248</v>
      </c>
      <c s="36">
        <v>0.024</v>
      </c>
      <c s="36">
        <f>ROUND(G396*H396,6)</f>
      </c>
      <c r="L396" s="38">
        <v>0</v>
      </c>
      <c s="32">
        <f>ROUND(ROUND(L396,2)*ROUND(G396,3),2)</f>
      </c>
      <c s="36" t="s">
        <v>61</v>
      </c>
      <c>
        <f>(M396*21)/100</f>
      </c>
      <c t="s">
        <v>28</v>
      </c>
    </row>
    <row r="397" spans="1:5" ht="25.5">
      <c r="A397" s="35" t="s">
        <v>56</v>
      </c>
      <c r="E397" s="39" t="s">
        <v>758</v>
      </c>
    </row>
    <row r="398" spans="1:5" ht="216.75">
      <c r="A398" s="35" t="s">
        <v>57</v>
      </c>
      <c r="E398" s="42" t="s">
        <v>759</v>
      </c>
    </row>
    <row r="399" spans="1:5" ht="12.75">
      <c r="A399" t="s">
        <v>58</v>
      </c>
      <c r="E399" s="39" t="s">
        <v>5</v>
      </c>
    </row>
    <row r="400" spans="1:16" ht="25.5">
      <c r="A400" t="s">
        <v>50</v>
      </c>
      <c s="34" t="s">
        <v>760</v>
      </c>
      <c s="34" t="s">
        <v>761</v>
      </c>
      <c s="35" t="s">
        <v>5</v>
      </c>
      <c s="6" t="s">
        <v>762</v>
      </c>
      <c s="36" t="s">
        <v>446</v>
      </c>
      <c s="37">
        <v>242.598</v>
      </c>
      <c s="36">
        <v>0.00438</v>
      </c>
      <c s="36">
        <f>ROUND(G400*H400,6)</f>
      </c>
      <c r="L400" s="38">
        <v>0</v>
      </c>
      <c s="32">
        <f>ROUND(ROUND(L400,2)*ROUND(G400,3),2)</f>
      </c>
      <c s="36" t="s">
        <v>447</v>
      </c>
      <c>
        <f>(M400*21)/100</f>
      </c>
      <c t="s">
        <v>28</v>
      </c>
    </row>
    <row r="401" spans="1:5" ht="25.5">
      <c r="A401" s="35" t="s">
        <v>56</v>
      </c>
      <c r="E401" s="39" t="s">
        <v>762</v>
      </c>
    </row>
    <row r="402" spans="1:5" ht="12.75">
      <c r="A402" s="35" t="s">
        <v>57</v>
      </c>
      <c r="E402" s="40" t="s">
        <v>5</v>
      </c>
    </row>
    <row r="403" spans="1:5" ht="12.75">
      <c r="A403" t="s">
        <v>58</v>
      </c>
      <c r="E403" s="39" t="s">
        <v>5</v>
      </c>
    </row>
    <row r="404" spans="1:16" ht="12.75">
      <c r="A404" t="s">
        <v>50</v>
      </c>
      <c s="34" t="s">
        <v>763</v>
      </c>
      <c s="34" t="s">
        <v>764</v>
      </c>
      <c s="35" t="s">
        <v>5</v>
      </c>
      <c s="6" t="s">
        <v>765</v>
      </c>
      <c s="36" t="s">
        <v>446</v>
      </c>
      <c s="37">
        <v>464.3</v>
      </c>
      <c s="36">
        <v>0</v>
      </c>
      <c s="36">
        <f>ROUND(G404*H404,6)</f>
      </c>
      <c r="L404" s="38">
        <v>0</v>
      </c>
      <c s="32">
        <f>ROUND(ROUND(L404,2)*ROUND(G404,3),2)</f>
      </c>
      <c s="36" t="s">
        <v>61</v>
      </c>
      <c>
        <f>(M404*21)/100</f>
      </c>
      <c t="s">
        <v>28</v>
      </c>
    </row>
    <row r="405" spans="1:5" ht="12.75">
      <c r="A405" s="35" t="s">
        <v>56</v>
      </c>
      <c r="E405" s="39" t="s">
        <v>765</v>
      </c>
    </row>
    <row r="406" spans="1:5" ht="12.75">
      <c r="A406" s="35" t="s">
        <v>57</v>
      </c>
      <c r="E406" s="40" t="s">
        <v>5</v>
      </c>
    </row>
    <row r="407" spans="1:5" ht="12.75">
      <c r="A407" t="s">
        <v>58</v>
      </c>
      <c r="E407" s="39" t="s">
        <v>5</v>
      </c>
    </row>
    <row r="408" spans="1:16" ht="25.5">
      <c r="A408" t="s">
        <v>50</v>
      </c>
      <c s="34" t="s">
        <v>766</v>
      </c>
      <c s="34" t="s">
        <v>767</v>
      </c>
      <c s="35" t="s">
        <v>5</v>
      </c>
      <c s="6" t="s">
        <v>768</v>
      </c>
      <c s="36" t="s">
        <v>446</v>
      </c>
      <c s="37">
        <v>291.795</v>
      </c>
      <c s="36">
        <v>0.012</v>
      </c>
      <c s="36">
        <f>ROUND(G408*H408,6)</f>
      </c>
      <c r="L408" s="38">
        <v>0</v>
      </c>
      <c s="32">
        <f>ROUND(ROUND(L408,2)*ROUND(G408,3),2)</f>
      </c>
      <c s="36" t="s">
        <v>447</v>
      </c>
      <c>
        <f>(M408*21)/100</f>
      </c>
      <c t="s">
        <v>28</v>
      </c>
    </row>
    <row r="409" spans="1:5" ht="25.5">
      <c r="A409" s="35" t="s">
        <v>56</v>
      </c>
      <c r="E409" s="39" t="s">
        <v>768</v>
      </c>
    </row>
    <row r="410" spans="1:5" ht="12.75">
      <c r="A410" s="35" t="s">
        <v>57</v>
      </c>
      <c r="E410" s="40" t="s">
        <v>5</v>
      </c>
    </row>
    <row r="411" spans="1:5" ht="12.75">
      <c r="A411" t="s">
        <v>58</v>
      </c>
      <c r="E411" s="39" t="s">
        <v>5</v>
      </c>
    </row>
    <row r="412" spans="1:16" ht="25.5">
      <c r="A412" t="s">
        <v>50</v>
      </c>
      <c s="34" t="s">
        <v>769</v>
      </c>
      <c s="34" t="s">
        <v>770</v>
      </c>
      <c s="35" t="s">
        <v>5</v>
      </c>
      <c s="6" t="s">
        <v>771</v>
      </c>
      <c s="36" t="s">
        <v>446</v>
      </c>
      <c s="37">
        <v>291.795</v>
      </c>
      <c s="36">
        <v>0.006</v>
      </c>
      <c s="36">
        <f>ROUND(G412*H412,6)</f>
      </c>
      <c r="L412" s="38">
        <v>0</v>
      </c>
      <c s="32">
        <f>ROUND(ROUND(L412,2)*ROUND(G412,3),2)</f>
      </c>
      <c s="36" t="s">
        <v>447</v>
      </c>
      <c>
        <f>(M412*21)/100</f>
      </c>
      <c t="s">
        <v>28</v>
      </c>
    </row>
    <row r="413" spans="1:5" ht="38.25">
      <c r="A413" s="35" t="s">
        <v>56</v>
      </c>
      <c r="E413" s="39" t="s">
        <v>772</v>
      </c>
    </row>
    <row r="414" spans="1:5" ht="12.75">
      <c r="A414" s="35" t="s">
        <v>57</v>
      </c>
      <c r="E414" s="40" t="s">
        <v>5</v>
      </c>
    </row>
    <row r="415" spans="1:5" ht="12.75">
      <c r="A415" t="s">
        <v>58</v>
      </c>
      <c r="E415" s="39" t="s">
        <v>5</v>
      </c>
    </row>
    <row r="416" spans="1:16" ht="25.5">
      <c r="A416" t="s">
        <v>50</v>
      </c>
      <c s="34" t="s">
        <v>773</v>
      </c>
      <c s="34" t="s">
        <v>774</v>
      </c>
      <c s="35" t="s">
        <v>5</v>
      </c>
      <c s="6" t="s">
        <v>775</v>
      </c>
      <c s="36" t="s">
        <v>446</v>
      </c>
      <c s="37">
        <v>234.735</v>
      </c>
      <c s="36">
        <v>0</v>
      </c>
      <c s="36">
        <f>ROUND(G416*H416,6)</f>
      </c>
      <c r="L416" s="38">
        <v>0</v>
      </c>
      <c s="32">
        <f>ROUND(ROUND(L416,2)*ROUND(G416,3),2)</f>
      </c>
      <c s="36" t="s">
        <v>61</v>
      </c>
      <c>
        <f>(M416*21)/100</f>
      </c>
      <c t="s">
        <v>28</v>
      </c>
    </row>
    <row r="417" spans="1:5" ht="25.5">
      <c r="A417" s="35" t="s">
        <v>56</v>
      </c>
      <c r="E417" s="39" t="s">
        <v>775</v>
      </c>
    </row>
    <row r="418" spans="1:5" ht="12.75">
      <c r="A418" s="35" t="s">
        <v>57</v>
      </c>
      <c r="E418" s="40" t="s">
        <v>5</v>
      </c>
    </row>
    <row r="419" spans="1:5" ht="12.75">
      <c r="A419" t="s">
        <v>58</v>
      </c>
      <c r="E419" s="39" t="s">
        <v>5</v>
      </c>
    </row>
    <row r="420" spans="1:16" ht="25.5">
      <c r="A420" t="s">
        <v>50</v>
      </c>
      <c s="34" t="s">
        <v>776</v>
      </c>
      <c s="34" t="s">
        <v>777</v>
      </c>
      <c s="35" t="s">
        <v>5</v>
      </c>
      <c s="6" t="s">
        <v>778</v>
      </c>
      <c s="36" t="s">
        <v>446</v>
      </c>
      <c s="37">
        <v>234.735</v>
      </c>
      <c s="36">
        <v>0.004</v>
      </c>
      <c s="36">
        <f>ROUND(G420*H420,6)</f>
      </c>
      <c r="L420" s="38">
        <v>0</v>
      </c>
      <c s="32">
        <f>ROUND(ROUND(L420,2)*ROUND(G420,3),2)</f>
      </c>
      <c s="36" t="s">
        <v>447</v>
      </c>
      <c>
        <f>(M420*21)/100</f>
      </c>
      <c t="s">
        <v>28</v>
      </c>
    </row>
    <row r="421" spans="1:5" ht="25.5">
      <c r="A421" s="35" t="s">
        <v>56</v>
      </c>
      <c r="E421" s="39" t="s">
        <v>778</v>
      </c>
    </row>
    <row r="422" spans="1:5" ht="12.75">
      <c r="A422" s="35" t="s">
        <v>57</v>
      </c>
      <c r="E422" s="40" t="s">
        <v>5</v>
      </c>
    </row>
    <row r="423" spans="1:5" ht="12.75">
      <c r="A423" t="s">
        <v>58</v>
      </c>
      <c r="E423" s="39" t="s">
        <v>5</v>
      </c>
    </row>
    <row r="424" spans="1:16" ht="12.75">
      <c r="A424" t="s">
        <v>50</v>
      </c>
      <c s="34" t="s">
        <v>779</v>
      </c>
      <c s="34" t="s">
        <v>780</v>
      </c>
      <c s="35" t="s">
        <v>5</v>
      </c>
      <c s="6" t="s">
        <v>781</v>
      </c>
      <c s="36" t="s">
        <v>446</v>
      </c>
      <c s="37">
        <v>36.857</v>
      </c>
      <c s="36">
        <v>0</v>
      </c>
      <c s="36">
        <f>ROUND(G424*H424,6)</f>
      </c>
      <c r="L424" s="38">
        <v>0</v>
      </c>
      <c s="32">
        <f>ROUND(ROUND(L424,2)*ROUND(G424,3),2)</f>
      </c>
      <c s="36" t="s">
        <v>61</v>
      </c>
      <c>
        <f>(M424*21)/100</f>
      </c>
      <c t="s">
        <v>28</v>
      </c>
    </row>
    <row r="425" spans="1:5" ht="12.75">
      <c r="A425" s="35" t="s">
        <v>56</v>
      </c>
      <c r="E425" s="39" t="s">
        <v>781</v>
      </c>
    </row>
    <row r="426" spans="1:5" ht="12.75">
      <c r="A426" s="35" t="s">
        <v>57</v>
      </c>
      <c r="E426" s="40" t="s">
        <v>5</v>
      </c>
    </row>
    <row r="427" spans="1:5" ht="12.75">
      <c r="A427" t="s">
        <v>58</v>
      </c>
      <c r="E427" s="39" t="s">
        <v>5</v>
      </c>
    </row>
    <row r="428" spans="1:16" ht="25.5">
      <c r="A428" t="s">
        <v>50</v>
      </c>
      <c s="34" t="s">
        <v>782</v>
      </c>
      <c s="34" t="s">
        <v>783</v>
      </c>
      <c s="35" t="s">
        <v>5</v>
      </c>
      <c s="6" t="s">
        <v>784</v>
      </c>
      <c s="36" t="s">
        <v>446</v>
      </c>
      <c s="37">
        <v>15</v>
      </c>
      <c s="36">
        <v>0</v>
      </c>
      <c s="36">
        <f>ROUND(G428*H428,6)</f>
      </c>
      <c r="L428" s="38">
        <v>0</v>
      </c>
      <c s="32">
        <f>ROUND(ROUND(L428,2)*ROUND(G428,3),2)</f>
      </c>
      <c s="36" t="s">
        <v>61</v>
      </c>
      <c>
        <f>(M428*21)/100</f>
      </c>
      <c t="s">
        <v>28</v>
      </c>
    </row>
    <row r="429" spans="1:5" ht="25.5">
      <c r="A429" s="35" t="s">
        <v>56</v>
      </c>
      <c r="E429" s="39" t="s">
        <v>784</v>
      </c>
    </row>
    <row r="430" spans="1:5" ht="63.75">
      <c r="A430" s="35" t="s">
        <v>57</v>
      </c>
      <c r="E430" s="40" t="s">
        <v>785</v>
      </c>
    </row>
    <row r="431" spans="1:5" ht="12.75">
      <c r="A431" t="s">
        <v>58</v>
      </c>
      <c r="E431" s="39" t="s">
        <v>5</v>
      </c>
    </row>
    <row r="432" spans="1:16" ht="25.5">
      <c r="A432" t="s">
        <v>50</v>
      </c>
      <c s="34" t="s">
        <v>786</v>
      </c>
      <c s="34" t="s">
        <v>787</v>
      </c>
      <c s="35" t="s">
        <v>5</v>
      </c>
      <c s="6" t="s">
        <v>788</v>
      </c>
      <c s="36" t="s">
        <v>446</v>
      </c>
      <c s="37">
        <v>480.518</v>
      </c>
      <c s="36">
        <v>0.017</v>
      </c>
      <c s="36">
        <f>ROUND(G432*H432,6)</f>
      </c>
      <c r="L432" s="38">
        <v>0</v>
      </c>
      <c s="32">
        <f>ROUND(ROUND(L432,2)*ROUND(G432,3),2)</f>
      </c>
      <c s="36" t="s">
        <v>61</v>
      </c>
      <c>
        <f>(M432*21)/100</f>
      </c>
      <c t="s">
        <v>28</v>
      </c>
    </row>
    <row r="433" spans="1:5" ht="25.5">
      <c r="A433" s="35" t="s">
        <v>56</v>
      </c>
      <c r="E433" s="39" t="s">
        <v>788</v>
      </c>
    </row>
    <row r="434" spans="1:5" ht="204">
      <c r="A434" s="35" t="s">
        <v>57</v>
      </c>
      <c r="E434" s="42" t="s">
        <v>789</v>
      </c>
    </row>
    <row r="435" spans="1:5" ht="12.75">
      <c r="A435" t="s">
        <v>58</v>
      </c>
      <c r="E435" s="39" t="s">
        <v>5</v>
      </c>
    </row>
    <row r="436" spans="1:16" ht="25.5">
      <c r="A436" t="s">
        <v>50</v>
      </c>
      <c s="34" t="s">
        <v>790</v>
      </c>
      <c s="34" t="s">
        <v>791</v>
      </c>
      <c s="35" t="s">
        <v>5</v>
      </c>
      <c s="6" t="s">
        <v>792</v>
      </c>
      <c s="36" t="s">
        <v>48</v>
      </c>
      <c s="37">
        <v>323.476</v>
      </c>
      <c s="36">
        <v>0.017</v>
      </c>
      <c s="36">
        <f>ROUND(G436*H436,6)</f>
      </c>
      <c r="L436" s="38">
        <v>0</v>
      </c>
      <c s="32">
        <f>ROUND(ROUND(L436,2)*ROUND(G436,3),2)</f>
      </c>
      <c s="36" t="s">
        <v>61</v>
      </c>
      <c>
        <f>(M436*21)/100</f>
      </c>
      <c t="s">
        <v>28</v>
      </c>
    </row>
    <row r="437" spans="1:5" ht="25.5">
      <c r="A437" s="35" t="s">
        <v>56</v>
      </c>
      <c r="E437" s="39" t="s">
        <v>792</v>
      </c>
    </row>
    <row r="438" spans="1:5" ht="409.5">
      <c r="A438" s="35" t="s">
        <v>57</v>
      </c>
      <c r="E438" s="40" t="s">
        <v>793</v>
      </c>
    </row>
    <row r="439" spans="1:5" ht="12.75">
      <c r="A439" t="s">
        <v>58</v>
      </c>
      <c r="E439" s="39" t="s">
        <v>5</v>
      </c>
    </row>
    <row r="440" spans="1:16" ht="25.5">
      <c r="A440" t="s">
        <v>50</v>
      </c>
      <c s="34" t="s">
        <v>794</v>
      </c>
      <c s="34" t="s">
        <v>795</v>
      </c>
      <c s="35" t="s">
        <v>5</v>
      </c>
      <c s="6" t="s">
        <v>796</v>
      </c>
      <c s="36" t="s">
        <v>48</v>
      </c>
      <c s="37">
        <v>337.892</v>
      </c>
      <c s="36">
        <v>0</v>
      </c>
      <c s="36">
        <f>ROUND(G440*H440,6)</f>
      </c>
      <c r="L440" s="38">
        <v>0</v>
      </c>
      <c s="32">
        <f>ROUND(ROUND(L440,2)*ROUND(G440,3),2)</f>
      </c>
      <c s="36" t="s">
        <v>447</v>
      </c>
      <c>
        <f>(M440*21)/100</f>
      </c>
      <c t="s">
        <v>28</v>
      </c>
    </row>
    <row r="441" spans="1:5" ht="38.25">
      <c r="A441" s="35" t="s">
        <v>56</v>
      </c>
      <c r="E441" s="39" t="s">
        <v>797</v>
      </c>
    </row>
    <row r="442" spans="1:5" ht="409.5">
      <c r="A442" s="35" t="s">
        <v>57</v>
      </c>
      <c r="E442" s="40" t="s">
        <v>798</v>
      </c>
    </row>
    <row r="443" spans="1:5" ht="12.75">
      <c r="A443" t="s">
        <v>58</v>
      </c>
      <c r="E443" s="39" t="s">
        <v>5</v>
      </c>
    </row>
    <row r="444" spans="1:16" ht="12.75">
      <c r="A444" t="s">
        <v>50</v>
      </c>
      <c s="34" t="s">
        <v>799</v>
      </c>
      <c s="34" t="s">
        <v>800</v>
      </c>
      <c s="35" t="s">
        <v>5</v>
      </c>
      <c s="6" t="s">
        <v>801</v>
      </c>
      <c s="36" t="s">
        <v>48</v>
      </c>
      <c s="37">
        <v>31.311</v>
      </c>
      <c s="36">
        <v>0.0001</v>
      </c>
      <c s="36">
        <f>ROUND(G444*H444,6)</f>
      </c>
      <c r="L444" s="38">
        <v>0</v>
      </c>
      <c s="32">
        <f>ROUND(ROUND(L444,2)*ROUND(G444,3),2)</f>
      </c>
      <c s="36" t="s">
        <v>447</v>
      </c>
      <c>
        <f>(M444*21)/100</f>
      </c>
      <c t="s">
        <v>28</v>
      </c>
    </row>
    <row r="445" spans="1:5" ht="12.75">
      <c r="A445" s="35" t="s">
        <v>56</v>
      </c>
      <c r="E445" s="39" t="s">
        <v>801</v>
      </c>
    </row>
    <row r="446" spans="1:5" ht="25.5">
      <c r="A446" s="35" t="s">
        <v>57</v>
      </c>
      <c r="E446" s="40" t="s">
        <v>802</v>
      </c>
    </row>
    <row r="447" spans="1:5" ht="12.75">
      <c r="A447" t="s">
        <v>58</v>
      </c>
      <c r="E447" s="39" t="s">
        <v>5</v>
      </c>
    </row>
    <row r="448" spans="1:16" ht="12.75">
      <c r="A448" t="s">
        <v>50</v>
      </c>
      <c s="34" t="s">
        <v>803</v>
      </c>
      <c s="34" t="s">
        <v>804</v>
      </c>
      <c s="35" t="s">
        <v>5</v>
      </c>
      <c s="6" t="s">
        <v>805</v>
      </c>
      <c s="36" t="s">
        <v>48</v>
      </c>
      <c s="37">
        <v>323.476</v>
      </c>
      <c s="36">
        <v>0.0003</v>
      </c>
      <c s="36">
        <f>ROUND(G448*H448,6)</f>
      </c>
      <c r="L448" s="38">
        <v>0</v>
      </c>
      <c s="32">
        <f>ROUND(ROUND(L448,2)*ROUND(G448,3),2)</f>
      </c>
      <c s="36" t="s">
        <v>447</v>
      </c>
      <c>
        <f>(M448*21)/100</f>
      </c>
      <c t="s">
        <v>28</v>
      </c>
    </row>
    <row r="449" spans="1:5" ht="12.75">
      <c r="A449" s="35" t="s">
        <v>56</v>
      </c>
      <c r="E449" s="39" t="s">
        <v>805</v>
      </c>
    </row>
    <row r="450" spans="1:5" ht="12.75">
      <c r="A450" s="35" t="s">
        <v>57</v>
      </c>
      <c r="E450" s="40" t="s">
        <v>806</v>
      </c>
    </row>
    <row r="451" spans="1:5" ht="12.75">
      <c r="A451" t="s">
        <v>58</v>
      </c>
      <c r="E451" s="39" t="s">
        <v>5</v>
      </c>
    </row>
    <row r="452" spans="1:13" ht="12.75">
      <c r="A452" t="s">
        <v>47</v>
      </c>
      <c r="C452" s="31" t="s">
        <v>626</v>
      </c>
      <c r="E452" s="33" t="s">
        <v>807</v>
      </c>
      <c r="J452" s="32">
        <f>0</f>
      </c>
      <c s="32">
        <f>0</f>
      </c>
      <c s="32">
        <f>0+L453+L457+L461+L465+L469+L473+L477+L481+L485+L489+L493+L497+L501+L505+L509+L513+L517+L521+L525+L529+L533+L537+L541+L545+L549</f>
      </c>
      <c s="32">
        <f>0+M453+M457+M461+M465+M469+M473+M477+M481+M485+M489+M493+M497+M501+M505+M509+M513+M517+M521+M525+M529+M533+M537+M541+M545+M549</f>
      </c>
    </row>
    <row r="453" spans="1:16" ht="25.5">
      <c r="A453" t="s">
        <v>50</v>
      </c>
      <c s="34" t="s">
        <v>808</v>
      </c>
      <c s="34" t="s">
        <v>809</v>
      </c>
      <c s="35" t="s">
        <v>5</v>
      </c>
      <c s="6" t="s">
        <v>810</v>
      </c>
      <c s="36" t="s">
        <v>446</v>
      </c>
      <c s="37">
        <v>176.94</v>
      </c>
      <c s="36">
        <v>0</v>
      </c>
      <c s="36">
        <f>ROUND(G453*H453,6)</f>
      </c>
      <c r="L453" s="38">
        <v>0</v>
      </c>
      <c s="32">
        <f>ROUND(ROUND(L453,2)*ROUND(G453,3),2)</f>
      </c>
      <c s="36" t="s">
        <v>447</v>
      </c>
      <c>
        <f>(M453*21)/100</f>
      </c>
      <c t="s">
        <v>28</v>
      </c>
    </row>
    <row r="454" spans="1:5" ht="25.5">
      <c r="A454" s="35" t="s">
        <v>56</v>
      </c>
      <c r="E454" s="39" t="s">
        <v>810</v>
      </c>
    </row>
    <row r="455" spans="1:5" ht="114.75">
      <c r="A455" s="35" t="s">
        <v>57</v>
      </c>
      <c r="E455" s="42" t="s">
        <v>811</v>
      </c>
    </row>
    <row r="456" spans="1:5" ht="12.75">
      <c r="A456" t="s">
        <v>58</v>
      </c>
      <c r="E456" s="39" t="s">
        <v>5</v>
      </c>
    </row>
    <row r="457" spans="1:16" ht="12.75">
      <c r="A457" t="s">
        <v>50</v>
      </c>
      <c s="34" t="s">
        <v>812</v>
      </c>
      <c s="34" t="s">
        <v>813</v>
      </c>
      <c s="35" t="s">
        <v>5</v>
      </c>
      <c s="6" t="s">
        <v>814</v>
      </c>
      <c s="36" t="s">
        <v>446</v>
      </c>
      <c s="37">
        <v>814.509</v>
      </c>
      <c s="36">
        <v>0</v>
      </c>
      <c s="36">
        <f>ROUND(G457*H457,6)</f>
      </c>
      <c r="L457" s="38">
        <v>0</v>
      </c>
      <c s="32">
        <f>ROUND(ROUND(L457,2)*ROUND(G457,3),2)</f>
      </c>
      <c s="36" t="s">
        <v>447</v>
      </c>
      <c>
        <f>(M457*21)/100</f>
      </c>
      <c t="s">
        <v>28</v>
      </c>
    </row>
    <row r="458" spans="1:5" ht="12.75">
      <c r="A458" s="35" t="s">
        <v>56</v>
      </c>
      <c r="E458" s="39" t="s">
        <v>814</v>
      </c>
    </row>
    <row r="459" spans="1:5" ht="191.25">
      <c r="A459" s="35" t="s">
        <v>57</v>
      </c>
      <c r="E459" s="42" t="s">
        <v>815</v>
      </c>
    </row>
    <row r="460" spans="1:5" ht="12.75">
      <c r="A460" t="s">
        <v>58</v>
      </c>
      <c r="E460" s="39" t="s">
        <v>5</v>
      </c>
    </row>
    <row r="461" spans="1:16" ht="25.5">
      <c r="A461" t="s">
        <v>50</v>
      </c>
      <c s="34" t="s">
        <v>816</v>
      </c>
      <c s="34" t="s">
        <v>817</v>
      </c>
      <c s="35" t="s">
        <v>5</v>
      </c>
      <c s="6" t="s">
        <v>818</v>
      </c>
      <c s="36" t="s">
        <v>446</v>
      </c>
      <c s="37">
        <v>3.25</v>
      </c>
      <c s="36">
        <v>0.02363</v>
      </c>
      <c s="36">
        <f>ROUND(G461*H461,6)</f>
      </c>
      <c r="L461" s="38">
        <v>0</v>
      </c>
      <c s="32">
        <f>ROUND(ROUND(L461,2)*ROUND(G461,3),2)</f>
      </c>
      <c s="36" t="s">
        <v>447</v>
      </c>
      <c>
        <f>(M461*21)/100</f>
      </c>
      <c t="s">
        <v>28</v>
      </c>
    </row>
    <row r="462" spans="1:5" ht="25.5">
      <c r="A462" s="35" t="s">
        <v>56</v>
      </c>
      <c r="E462" s="39" t="s">
        <v>818</v>
      </c>
    </row>
    <row r="463" spans="1:5" ht="38.25">
      <c r="A463" s="35" t="s">
        <v>57</v>
      </c>
      <c r="E463" s="40" t="s">
        <v>819</v>
      </c>
    </row>
    <row r="464" spans="1:5" ht="12.75">
      <c r="A464" t="s">
        <v>58</v>
      </c>
      <c r="E464" s="39" t="s">
        <v>5</v>
      </c>
    </row>
    <row r="465" spans="1:16" ht="25.5">
      <c r="A465" t="s">
        <v>50</v>
      </c>
      <c s="34" t="s">
        <v>820</v>
      </c>
      <c s="34" t="s">
        <v>821</v>
      </c>
      <c s="35" t="s">
        <v>5</v>
      </c>
      <c s="6" t="s">
        <v>822</v>
      </c>
      <c s="36" t="s">
        <v>446</v>
      </c>
      <c s="37">
        <v>168.1</v>
      </c>
      <c s="36">
        <v>0.02</v>
      </c>
      <c s="36">
        <f>ROUND(G465*H465,6)</f>
      </c>
      <c r="L465" s="38">
        <v>0</v>
      </c>
      <c s="32">
        <f>ROUND(ROUND(L465,2)*ROUND(G465,3),2)</f>
      </c>
      <c s="36" t="s">
        <v>447</v>
      </c>
      <c>
        <f>(M465*21)/100</f>
      </c>
      <c t="s">
        <v>28</v>
      </c>
    </row>
    <row r="466" spans="1:5" ht="25.5">
      <c r="A466" s="35" t="s">
        <v>56</v>
      </c>
      <c r="E466" s="39" t="s">
        <v>822</v>
      </c>
    </row>
    <row r="467" spans="1:5" ht="89.25">
      <c r="A467" s="35" t="s">
        <v>57</v>
      </c>
      <c r="E467" s="42" t="s">
        <v>823</v>
      </c>
    </row>
    <row r="468" spans="1:5" ht="12.75">
      <c r="A468" t="s">
        <v>58</v>
      </c>
      <c r="E468" s="39" t="s">
        <v>5</v>
      </c>
    </row>
    <row r="469" spans="1:16" ht="25.5">
      <c r="A469" t="s">
        <v>50</v>
      </c>
      <c s="34" t="s">
        <v>824</v>
      </c>
      <c s="34" t="s">
        <v>825</v>
      </c>
      <c s="35" t="s">
        <v>5</v>
      </c>
      <c s="6" t="s">
        <v>826</v>
      </c>
      <c s="36" t="s">
        <v>446</v>
      </c>
      <c s="37">
        <v>850.189</v>
      </c>
      <c s="36">
        <v>0.024</v>
      </c>
      <c s="36">
        <f>ROUND(G469*H469,6)</f>
      </c>
      <c r="L469" s="38">
        <v>0</v>
      </c>
      <c s="32">
        <f>ROUND(ROUND(L469,2)*ROUND(G469,3),2)</f>
      </c>
      <c s="36" t="s">
        <v>61</v>
      </c>
      <c>
        <f>(M469*21)/100</f>
      </c>
      <c t="s">
        <v>28</v>
      </c>
    </row>
    <row r="470" spans="1:5" ht="25.5">
      <c r="A470" s="35" t="s">
        <v>56</v>
      </c>
      <c r="E470" s="39" t="s">
        <v>826</v>
      </c>
    </row>
    <row r="471" spans="1:5" ht="204">
      <c r="A471" s="35" t="s">
        <v>57</v>
      </c>
      <c r="E471" s="42" t="s">
        <v>827</v>
      </c>
    </row>
    <row r="472" spans="1:5" ht="12.75">
      <c r="A472" t="s">
        <v>58</v>
      </c>
      <c r="E472" s="39" t="s">
        <v>5</v>
      </c>
    </row>
    <row r="473" spans="1:16" ht="12.75">
      <c r="A473" t="s">
        <v>50</v>
      </c>
      <c s="34" t="s">
        <v>828</v>
      </c>
      <c s="34" t="s">
        <v>829</v>
      </c>
      <c s="35" t="s">
        <v>5</v>
      </c>
      <c s="6" t="s">
        <v>830</v>
      </c>
      <c s="36" t="s">
        <v>48</v>
      </c>
      <c s="37">
        <v>192</v>
      </c>
      <c s="36">
        <v>0.024</v>
      </c>
      <c s="36">
        <f>ROUND(G473*H473,6)</f>
      </c>
      <c r="L473" s="38">
        <v>0</v>
      </c>
      <c s="32">
        <f>ROUND(ROUND(L473,2)*ROUND(G473,3),2)</f>
      </c>
      <c s="36" t="s">
        <v>61</v>
      </c>
      <c>
        <f>(M473*21)/100</f>
      </c>
      <c t="s">
        <v>28</v>
      </c>
    </row>
    <row r="474" spans="1:5" ht="12.75">
      <c r="A474" s="35" t="s">
        <v>56</v>
      </c>
      <c r="E474" s="39" t="s">
        <v>830</v>
      </c>
    </row>
    <row r="475" spans="1:5" ht="12.75">
      <c r="A475" s="35" t="s">
        <v>57</v>
      </c>
      <c r="E475" s="40" t="s">
        <v>831</v>
      </c>
    </row>
    <row r="476" spans="1:5" ht="12.75">
      <c r="A476" t="s">
        <v>58</v>
      </c>
      <c r="E476" s="39" t="s">
        <v>5</v>
      </c>
    </row>
    <row r="477" spans="1:16" ht="25.5">
      <c r="A477" t="s">
        <v>50</v>
      </c>
      <c s="34" t="s">
        <v>832</v>
      </c>
      <c s="34" t="s">
        <v>833</v>
      </c>
      <c s="35" t="s">
        <v>5</v>
      </c>
      <c s="6" t="s">
        <v>834</v>
      </c>
      <c s="36" t="s">
        <v>446</v>
      </c>
      <c s="37">
        <v>814.509</v>
      </c>
      <c s="36">
        <v>0.004</v>
      </c>
      <c s="36">
        <f>ROUND(G477*H477,6)</f>
      </c>
      <c r="L477" s="38">
        <v>0</v>
      </c>
      <c s="32">
        <f>ROUND(ROUND(L477,2)*ROUND(G477,3),2)</f>
      </c>
      <c s="36" t="s">
        <v>61</v>
      </c>
      <c>
        <f>(M477*21)/100</f>
      </c>
      <c t="s">
        <v>28</v>
      </c>
    </row>
    <row r="478" spans="1:5" ht="38.25">
      <c r="A478" s="35" t="s">
        <v>56</v>
      </c>
      <c r="E478" s="39" t="s">
        <v>835</v>
      </c>
    </row>
    <row r="479" spans="1:5" ht="191.25">
      <c r="A479" s="35" t="s">
        <v>57</v>
      </c>
      <c r="E479" s="42" t="s">
        <v>815</v>
      </c>
    </row>
    <row r="480" spans="1:5" ht="12.75">
      <c r="A480" t="s">
        <v>58</v>
      </c>
      <c r="E480" s="39" t="s">
        <v>5</v>
      </c>
    </row>
    <row r="481" spans="1:16" ht="12.75">
      <c r="A481" t="s">
        <v>50</v>
      </c>
      <c s="34" t="s">
        <v>836</v>
      </c>
      <c s="34" t="s">
        <v>837</v>
      </c>
      <c s="35" t="s">
        <v>5</v>
      </c>
      <c s="6" t="s">
        <v>838</v>
      </c>
      <c s="36" t="s">
        <v>567</v>
      </c>
      <c s="37">
        <v>488.705</v>
      </c>
      <c s="36">
        <v>0.024</v>
      </c>
      <c s="36">
        <f>ROUND(G481*H481,6)</f>
      </c>
      <c r="L481" s="38">
        <v>0</v>
      </c>
      <c s="32">
        <f>ROUND(ROUND(L481,2)*ROUND(G481,3),2)</f>
      </c>
      <c s="36" t="s">
        <v>61</v>
      </c>
      <c>
        <f>(M481*21)/100</f>
      </c>
      <c t="s">
        <v>28</v>
      </c>
    </row>
    <row r="482" spans="1:5" ht="12.75">
      <c r="A482" s="35" t="s">
        <v>56</v>
      </c>
      <c r="E482" s="39" t="s">
        <v>838</v>
      </c>
    </row>
    <row r="483" spans="1:5" ht="191.25">
      <c r="A483" s="35" t="s">
        <v>57</v>
      </c>
      <c r="E483" s="42" t="s">
        <v>839</v>
      </c>
    </row>
    <row r="484" spans="1:5" ht="12.75">
      <c r="A484" t="s">
        <v>58</v>
      </c>
      <c r="E484" s="39" t="s">
        <v>5</v>
      </c>
    </row>
    <row r="485" spans="1:16" ht="25.5">
      <c r="A485" t="s">
        <v>50</v>
      </c>
      <c s="34" t="s">
        <v>840</v>
      </c>
      <c s="34" t="s">
        <v>841</v>
      </c>
      <c s="35" t="s">
        <v>5</v>
      </c>
      <c s="6" t="s">
        <v>842</v>
      </c>
      <c s="36" t="s">
        <v>446</v>
      </c>
      <c s="37">
        <v>123.83</v>
      </c>
      <c s="36">
        <v>0.04769</v>
      </c>
      <c s="36">
        <f>ROUND(G485*H485,6)</f>
      </c>
      <c r="L485" s="38">
        <v>0</v>
      </c>
      <c s="32">
        <f>ROUND(ROUND(L485,2)*ROUND(G485,3),2)</f>
      </c>
      <c s="36" t="s">
        <v>447</v>
      </c>
      <c>
        <f>(M485*21)/100</f>
      </c>
      <c t="s">
        <v>28</v>
      </c>
    </row>
    <row r="486" spans="1:5" ht="25.5">
      <c r="A486" s="35" t="s">
        <v>56</v>
      </c>
      <c r="E486" s="39" t="s">
        <v>842</v>
      </c>
    </row>
    <row r="487" spans="1:5" ht="102">
      <c r="A487" s="35" t="s">
        <v>57</v>
      </c>
      <c r="E487" s="42" t="s">
        <v>843</v>
      </c>
    </row>
    <row r="488" spans="1:5" ht="12.75">
      <c r="A488" t="s">
        <v>58</v>
      </c>
      <c r="E488" s="39" t="s">
        <v>5</v>
      </c>
    </row>
    <row r="489" spans="1:16" ht="38.25">
      <c r="A489" t="s">
        <v>50</v>
      </c>
      <c s="34" t="s">
        <v>844</v>
      </c>
      <c s="34" t="s">
        <v>845</v>
      </c>
      <c s="35" t="s">
        <v>5</v>
      </c>
      <c s="6" t="s">
        <v>846</v>
      </c>
      <c s="36" t="s">
        <v>446</v>
      </c>
      <c s="37">
        <v>0.75</v>
      </c>
      <c s="36">
        <v>0.02636</v>
      </c>
      <c s="36">
        <f>ROUND(G489*H489,6)</f>
      </c>
      <c r="L489" s="38">
        <v>0</v>
      </c>
      <c s="32">
        <f>ROUND(ROUND(L489,2)*ROUND(G489,3),2)</f>
      </c>
      <c s="36" t="s">
        <v>61</v>
      </c>
      <c>
        <f>(M489*21)/100</f>
      </c>
      <c t="s">
        <v>28</v>
      </c>
    </row>
    <row r="490" spans="1:5" ht="38.25">
      <c r="A490" s="35" t="s">
        <v>56</v>
      </c>
      <c r="E490" s="39" t="s">
        <v>847</v>
      </c>
    </row>
    <row r="491" spans="1:5" ht="12.75">
      <c r="A491" s="35" t="s">
        <v>57</v>
      </c>
      <c r="E491" s="40" t="s">
        <v>848</v>
      </c>
    </row>
    <row r="492" spans="1:5" ht="12.75">
      <c r="A492" t="s">
        <v>58</v>
      </c>
      <c r="E492" s="39" t="s">
        <v>5</v>
      </c>
    </row>
    <row r="493" spans="1:16" ht="25.5">
      <c r="A493" t="s">
        <v>50</v>
      </c>
      <c s="34" t="s">
        <v>849</v>
      </c>
      <c s="34" t="s">
        <v>850</v>
      </c>
      <c s="35" t="s">
        <v>5</v>
      </c>
      <c s="6" t="s">
        <v>851</v>
      </c>
      <c s="36" t="s">
        <v>446</v>
      </c>
      <c s="37">
        <v>2</v>
      </c>
      <c s="36">
        <v>0.02636</v>
      </c>
      <c s="36">
        <f>ROUND(G493*H493,6)</f>
      </c>
      <c r="L493" s="38">
        <v>0</v>
      </c>
      <c s="32">
        <f>ROUND(ROUND(L493,2)*ROUND(G493,3),2)</f>
      </c>
      <c s="36" t="s">
        <v>61</v>
      </c>
      <c>
        <f>(M493*21)/100</f>
      </c>
      <c t="s">
        <v>28</v>
      </c>
    </row>
    <row r="494" spans="1:5" ht="25.5">
      <c r="A494" s="35" t="s">
        <v>56</v>
      </c>
      <c r="E494" s="39" t="s">
        <v>851</v>
      </c>
    </row>
    <row r="495" spans="1:5" ht="12.75">
      <c r="A495" s="35" t="s">
        <v>57</v>
      </c>
      <c r="E495" s="40" t="s">
        <v>852</v>
      </c>
    </row>
    <row r="496" spans="1:5" ht="12.75">
      <c r="A496" t="s">
        <v>58</v>
      </c>
      <c r="E496" s="39" t="s">
        <v>5</v>
      </c>
    </row>
    <row r="497" spans="1:16" ht="12.75">
      <c r="A497" t="s">
        <v>50</v>
      </c>
      <c s="34" t="s">
        <v>853</v>
      </c>
      <c s="34" t="s">
        <v>854</v>
      </c>
      <c s="35" t="s">
        <v>5</v>
      </c>
      <c s="6" t="s">
        <v>855</v>
      </c>
      <c s="36" t="s">
        <v>856</v>
      </c>
      <c s="37">
        <v>1</v>
      </c>
      <c s="36">
        <v>0.02636</v>
      </c>
      <c s="36">
        <f>ROUND(G497*H497,6)</f>
      </c>
      <c r="L497" s="38">
        <v>0</v>
      </c>
      <c s="32">
        <f>ROUND(ROUND(L497,2)*ROUND(G497,3),2)</f>
      </c>
      <c s="36" t="s">
        <v>61</v>
      </c>
      <c>
        <f>(M497*21)/100</f>
      </c>
      <c t="s">
        <v>28</v>
      </c>
    </row>
    <row r="498" spans="1:5" ht="12.75">
      <c r="A498" s="35" t="s">
        <v>56</v>
      </c>
      <c r="E498" s="39" t="s">
        <v>855</v>
      </c>
    </row>
    <row r="499" spans="1:5" ht="12.75">
      <c r="A499" s="35" t="s">
        <v>57</v>
      </c>
      <c r="E499" s="40" t="s">
        <v>5</v>
      </c>
    </row>
    <row r="500" spans="1:5" ht="12.75">
      <c r="A500" t="s">
        <v>58</v>
      </c>
      <c r="E500" s="39" t="s">
        <v>5</v>
      </c>
    </row>
    <row r="501" spans="1:16" ht="12.75">
      <c r="A501" t="s">
        <v>50</v>
      </c>
      <c s="34" t="s">
        <v>857</v>
      </c>
      <c s="34" t="s">
        <v>858</v>
      </c>
      <c s="35" t="s">
        <v>5</v>
      </c>
      <c s="6" t="s">
        <v>859</v>
      </c>
      <c s="36" t="s">
        <v>856</v>
      </c>
      <c s="37">
        <v>1</v>
      </c>
      <c s="36">
        <v>0.02636</v>
      </c>
      <c s="36">
        <f>ROUND(G501*H501,6)</f>
      </c>
      <c r="L501" s="38">
        <v>0</v>
      </c>
      <c s="32">
        <f>ROUND(ROUND(L501,2)*ROUND(G501,3),2)</f>
      </c>
      <c s="36" t="s">
        <v>61</v>
      </c>
      <c>
        <f>(M501*21)/100</f>
      </c>
      <c t="s">
        <v>28</v>
      </c>
    </row>
    <row r="502" spans="1:5" ht="12.75">
      <c r="A502" s="35" t="s">
        <v>56</v>
      </c>
      <c r="E502" s="39" t="s">
        <v>859</v>
      </c>
    </row>
    <row r="503" spans="1:5" ht="12.75">
      <c r="A503" s="35" t="s">
        <v>57</v>
      </c>
      <c r="E503" s="40" t="s">
        <v>5</v>
      </c>
    </row>
    <row r="504" spans="1:5" ht="12.75">
      <c r="A504" t="s">
        <v>58</v>
      </c>
      <c r="E504" s="39" t="s">
        <v>5</v>
      </c>
    </row>
    <row r="505" spans="1:16" ht="25.5">
      <c r="A505" t="s">
        <v>50</v>
      </c>
      <c s="34" t="s">
        <v>860</v>
      </c>
      <c s="34" t="s">
        <v>861</v>
      </c>
      <c s="35" t="s">
        <v>5</v>
      </c>
      <c s="6" t="s">
        <v>862</v>
      </c>
      <c s="36" t="s">
        <v>856</v>
      </c>
      <c s="37">
        <v>1</v>
      </c>
      <c s="36">
        <v>0.02636</v>
      </c>
      <c s="36">
        <f>ROUND(G505*H505,6)</f>
      </c>
      <c r="L505" s="38">
        <v>0</v>
      </c>
      <c s="32">
        <f>ROUND(ROUND(L505,2)*ROUND(G505,3),2)</f>
      </c>
      <c s="36" t="s">
        <v>61</v>
      </c>
      <c>
        <f>(M505*21)/100</f>
      </c>
      <c t="s">
        <v>28</v>
      </c>
    </row>
    <row r="506" spans="1:5" ht="25.5">
      <c r="A506" s="35" t="s">
        <v>56</v>
      </c>
      <c r="E506" s="39" t="s">
        <v>862</v>
      </c>
    </row>
    <row r="507" spans="1:5" ht="12.75">
      <c r="A507" s="35" t="s">
        <v>57</v>
      </c>
      <c r="E507" s="40" t="s">
        <v>5</v>
      </c>
    </row>
    <row r="508" spans="1:5" ht="12.75">
      <c r="A508" t="s">
        <v>58</v>
      </c>
      <c r="E508" s="39" t="s">
        <v>5</v>
      </c>
    </row>
    <row r="509" spans="1:16" ht="12.75">
      <c r="A509" t="s">
        <v>50</v>
      </c>
      <c s="34" t="s">
        <v>863</v>
      </c>
      <c s="34" t="s">
        <v>864</v>
      </c>
      <c s="35" t="s">
        <v>5</v>
      </c>
      <c s="6" t="s">
        <v>865</v>
      </c>
      <c s="36" t="s">
        <v>139</v>
      </c>
      <c s="37">
        <v>1</v>
      </c>
      <c s="36">
        <v>0.02636</v>
      </c>
      <c s="36">
        <f>ROUND(G509*H509,6)</f>
      </c>
      <c r="L509" s="38">
        <v>0</v>
      </c>
      <c s="32">
        <f>ROUND(ROUND(L509,2)*ROUND(G509,3),2)</f>
      </c>
      <c s="36" t="s">
        <v>61</v>
      </c>
      <c>
        <f>(M509*21)/100</f>
      </c>
      <c t="s">
        <v>28</v>
      </c>
    </row>
    <row r="510" spans="1:5" ht="12.75">
      <c r="A510" s="35" t="s">
        <v>56</v>
      </c>
      <c r="E510" s="39" t="s">
        <v>865</v>
      </c>
    </row>
    <row r="511" spans="1:5" ht="12.75">
      <c r="A511" s="35" t="s">
        <v>57</v>
      </c>
      <c r="E511" s="40" t="s">
        <v>5</v>
      </c>
    </row>
    <row r="512" spans="1:5" ht="12.75">
      <c r="A512" t="s">
        <v>58</v>
      </c>
      <c r="E512" s="39" t="s">
        <v>5</v>
      </c>
    </row>
    <row r="513" spans="1:16" ht="25.5">
      <c r="A513" t="s">
        <v>50</v>
      </c>
      <c s="34" t="s">
        <v>866</v>
      </c>
      <c s="34" t="s">
        <v>867</v>
      </c>
      <c s="35" t="s">
        <v>5</v>
      </c>
      <c s="6" t="s">
        <v>868</v>
      </c>
      <c s="36" t="s">
        <v>139</v>
      </c>
      <c s="37">
        <v>1</v>
      </c>
      <c s="36">
        <v>0.02636</v>
      </c>
      <c s="36">
        <f>ROUND(G513*H513,6)</f>
      </c>
      <c r="L513" s="38">
        <v>0</v>
      </c>
      <c s="32">
        <f>ROUND(ROUND(L513,2)*ROUND(G513,3),2)</f>
      </c>
      <c s="36" t="s">
        <v>61</v>
      </c>
      <c>
        <f>(M513*21)/100</f>
      </c>
      <c t="s">
        <v>28</v>
      </c>
    </row>
    <row r="514" spans="1:5" ht="25.5">
      <c r="A514" s="35" t="s">
        <v>56</v>
      </c>
      <c r="E514" s="39" t="s">
        <v>868</v>
      </c>
    </row>
    <row r="515" spans="1:5" ht="12.75">
      <c r="A515" s="35" t="s">
        <v>57</v>
      </c>
      <c r="E515" s="40" t="s">
        <v>5</v>
      </c>
    </row>
    <row r="516" spans="1:5" ht="12.75">
      <c r="A516" t="s">
        <v>58</v>
      </c>
      <c r="E516" s="39" t="s">
        <v>5</v>
      </c>
    </row>
    <row r="517" spans="1:16" ht="12.75">
      <c r="A517" t="s">
        <v>50</v>
      </c>
      <c s="34" t="s">
        <v>869</v>
      </c>
      <c s="34" t="s">
        <v>870</v>
      </c>
      <c s="35" t="s">
        <v>5</v>
      </c>
      <c s="6" t="s">
        <v>871</v>
      </c>
      <c s="36" t="s">
        <v>139</v>
      </c>
      <c s="37">
        <v>1</v>
      </c>
      <c s="36">
        <v>0.02636</v>
      </c>
      <c s="36">
        <f>ROUND(G517*H517,6)</f>
      </c>
      <c r="L517" s="38">
        <v>0</v>
      </c>
      <c s="32">
        <f>ROUND(ROUND(L517,2)*ROUND(G517,3),2)</f>
      </c>
      <c s="36" t="s">
        <v>61</v>
      </c>
      <c>
        <f>(M517*21)/100</f>
      </c>
      <c t="s">
        <v>28</v>
      </c>
    </row>
    <row r="518" spans="1:5" ht="12.75">
      <c r="A518" s="35" t="s">
        <v>56</v>
      </c>
      <c r="E518" s="39" t="s">
        <v>871</v>
      </c>
    </row>
    <row r="519" spans="1:5" ht="12.75">
      <c r="A519" s="35" t="s">
        <v>57</v>
      </c>
      <c r="E519" s="40" t="s">
        <v>5</v>
      </c>
    </row>
    <row r="520" spans="1:5" ht="12.75">
      <c r="A520" t="s">
        <v>58</v>
      </c>
      <c r="E520" s="39" t="s">
        <v>5</v>
      </c>
    </row>
    <row r="521" spans="1:16" ht="12.75">
      <c r="A521" t="s">
        <v>50</v>
      </c>
      <c s="34" t="s">
        <v>872</v>
      </c>
      <c s="34" t="s">
        <v>873</v>
      </c>
      <c s="35" t="s">
        <v>5</v>
      </c>
      <c s="6" t="s">
        <v>874</v>
      </c>
      <c s="36" t="s">
        <v>856</v>
      </c>
      <c s="37">
        <v>1</v>
      </c>
      <c s="36">
        <v>0.02636</v>
      </c>
      <c s="36">
        <f>ROUND(G521*H521,6)</f>
      </c>
      <c r="L521" s="38">
        <v>0</v>
      </c>
      <c s="32">
        <f>ROUND(ROUND(L521,2)*ROUND(G521,3),2)</f>
      </c>
      <c s="36" t="s">
        <v>61</v>
      </c>
      <c>
        <f>(M521*21)/100</f>
      </c>
      <c t="s">
        <v>28</v>
      </c>
    </row>
    <row r="522" spans="1:5" ht="12.75">
      <c r="A522" s="35" t="s">
        <v>56</v>
      </c>
      <c r="E522" s="39" t="s">
        <v>874</v>
      </c>
    </row>
    <row r="523" spans="1:5" ht="12.75">
      <c r="A523" s="35" t="s">
        <v>57</v>
      </c>
      <c r="E523" s="40" t="s">
        <v>5</v>
      </c>
    </row>
    <row r="524" spans="1:5" ht="12.75">
      <c r="A524" t="s">
        <v>58</v>
      </c>
      <c r="E524" s="39" t="s">
        <v>5</v>
      </c>
    </row>
    <row r="525" spans="1:16" ht="12.75">
      <c r="A525" t="s">
        <v>50</v>
      </c>
      <c s="34" t="s">
        <v>875</v>
      </c>
      <c s="34" t="s">
        <v>876</v>
      </c>
      <c s="35" t="s">
        <v>5</v>
      </c>
      <c s="6" t="s">
        <v>877</v>
      </c>
      <c s="36" t="s">
        <v>856</v>
      </c>
      <c s="37">
        <v>1</v>
      </c>
      <c s="36">
        <v>0.02636</v>
      </c>
      <c s="36">
        <f>ROUND(G525*H525,6)</f>
      </c>
      <c r="L525" s="38">
        <v>0</v>
      </c>
      <c s="32">
        <f>ROUND(ROUND(L525,2)*ROUND(G525,3),2)</f>
      </c>
      <c s="36" t="s">
        <v>61</v>
      </c>
      <c>
        <f>(M525*21)/100</f>
      </c>
      <c t="s">
        <v>28</v>
      </c>
    </row>
    <row r="526" spans="1:5" ht="12.75">
      <c r="A526" s="35" t="s">
        <v>56</v>
      </c>
      <c r="E526" s="39" t="s">
        <v>877</v>
      </c>
    </row>
    <row r="527" spans="1:5" ht="12.75">
      <c r="A527" s="35" t="s">
        <v>57</v>
      </c>
      <c r="E527" s="40" t="s">
        <v>5</v>
      </c>
    </row>
    <row r="528" spans="1:5" ht="12.75">
      <c r="A528" t="s">
        <v>58</v>
      </c>
      <c r="E528" s="39" t="s">
        <v>5</v>
      </c>
    </row>
    <row r="529" spans="1:16" ht="12.75">
      <c r="A529" t="s">
        <v>50</v>
      </c>
      <c s="34" t="s">
        <v>878</v>
      </c>
      <c s="34" t="s">
        <v>879</v>
      </c>
      <c s="35" t="s">
        <v>5</v>
      </c>
      <c s="6" t="s">
        <v>880</v>
      </c>
      <c s="36" t="s">
        <v>446</v>
      </c>
      <c s="37">
        <v>377.32</v>
      </c>
      <c s="36">
        <v>0</v>
      </c>
      <c s="36">
        <f>ROUND(G529*H529,6)</f>
      </c>
      <c r="L529" s="38">
        <v>0</v>
      </c>
      <c s="32">
        <f>ROUND(ROUND(L529,2)*ROUND(G529,3),2)</f>
      </c>
      <c s="36" t="s">
        <v>61</v>
      </c>
      <c>
        <f>(M529*21)/100</f>
      </c>
      <c t="s">
        <v>28</v>
      </c>
    </row>
    <row r="530" spans="1:5" ht="12.75">
      <c r="A530" s="35" t="s">
        <v>56</v>
      </c>
      <c r="E530" s="39" t="s">
        <v>880</v>
      </c>
    </row>
    <row r="531" spans="1:5" ht="89.25">
      <c r="A531" s="35" t="s">
        <v>57</v>
      </c>
      <c r="E531" s="42" t="s">
        <v>881</v>
      </c>
    </row>
    <row r="532" spans="1:5" ht="12.75">
      <c r="A532" t="s">
        <v>58</v>
      </c>
      <c r="E532" s="39" t="s">
        <v>5</v>
      </c>
    </row>
    <row r="533" spans="1:16" ht="25.5">
      <c r="A533" t="s">
        <v>50</v>
      </c>
      <c s="34" t="s">
        <v>882</v>
      </c>
      <c s="34" t="s">
        <v>883</v>
      </c>
      <c s="35" t="s">
        <v>5</v>
      </c>
      <c s="6" t="s">
        <v>884</v>
      </c>
      <c s="36" t="s">
        <v>446</v>
      </c>
      <c s="37">
        <v>126.02</v>
      </c>
      <c s="36">
        <v>0</v>
      </c>
      <c s="36">
        <f>ROUND(G533*H533,6)</f>
      </c>
      <c r="L533" s="38">
        <v>0</v>
      </c>
      <c s="32">
        <f>ROUND(ROUND(L533,2)*ROUND(G533,3),2)</f>
      </c>
      <c s="36" t="s">
        <v>447</v>
      </c>
      <c>
        <f>(M533*21)/100</f>
      </c>
      <c t="s">
        <v>28</v>
      </c>
    </row>
    <row r="534" spans="1:5" ht="25.5">
      <c r="A534" s="35" t="s">
        <v>56</v>
      </c>
      <c r="E534" s="39" t="s">
        <v>884</v>
      </c>
    </row>
    <row r="535" spans="1:5" ht="12.75">
      <c r="A535" s="35" t="s">
        <v>57</v>
      </c>
      <c r="E535" s="40" t="s">
        <v>5</v>
      </c>
    </row>
    <row r="536" spans="1:5" ht="12.75">
      <c r="A536" t="s">
        <v>58</v>
      </c>
      <c r="E536" s="39" t="s">
        <v>5</v>
      </c>
    </row>
    <row r="537" spans="1:16" ht="12.75">
      <c r="A537" t="s">
        <v>50</v>
      </c>
      <c s="34" t="s">
        <v>885</v>
      </c>
      <c s="34" t="s">
        <v>886</v>
      </c>
      <c s="35" t="s">
        <v>5</v>
      </c>
      <c s="6" t="s">
        <v>887</v>
      </c>
      <c s="36" t="s">
        <v>446</v>
      </c>
      <c s="37">
        <v>377.32</v>
      </c>
      <c s="36">
        <v>0.0027</v>
      </c>
      <c s="36">
        <f>ROUND(G537*H537,6)</f>
      </c>
      <c r="L537" s="38">
        <v>0</v>
      </c>
      <c s="32">
        <f>ROUND(ROUND(L537,2)*ROUND(G537,3),2)</f>
      </c>
      <c s="36" t="s">
        <v>447</v>
      </c>
      <c>
        <f>(M537*21)/100</f>
      </c>
      <c t="s">
        <v>28</v>
      </c>
    </row>
    <row r="538" spans="1:5" ht="12.75">
      <c r="A538" s="35" t="s">
        <v>56</v>
      </c>
      <c r="E538" s="39" t="s">
        <v>887</v>
      </c>
    </row>
    <row r="539" spans="1:5" ht="89.25">
      <c r="A539" s="35" t="s">
        <v>57</v>
      </c>
      <c r="E539" s="42" t="s">
        <v>881</v>
      </c>
    </row>
    <row r="540" spans="1:5" ht="12.75">
      <c r="A540" t="s">
        <v>58</v>
      </c>
      <c r="E540" s="39" t="s">
        <v>5</v>
      </c>
    </row>
    <row r="541" spans="1:16" ht="25.5">
      <c r="A541" t="s">
        <v>50</v>
      </c>
      <c s="34" t="s">
        <v>888</v>
      </c>
      <c s="34" t="s">
        <v>889</v>
      </c>
      <c s="35" t="s">
        <v>5</v>
      </c>
      <c s="6" t="s">
        <v>890</v>
      </c>
      <c s="36" t="s">
        <v>139</v>
      </c>
      <c s="37">
        <v>2500</v>
      </c>
      <c s="36">
        <v>0.02636</v>
      </c>
      <c s="36">
        <f>ROUND(G541*H541,6)</f>
      </c>
      <c r="L541" s="38">
        <v>0</v>
      </c>
      <c s="32">
        <f>ROUND(ROUND(L541,2)*ROUND(G541,3),2)</f>
      </c>
      <c s="36" t="s">
        <v>61</v>
      </c>
      <c>
        <f>(M541*21)/100</f>
      </c>
      <c t="s">
        <v>28</v>
      </c>
    </row>
    <row r="542" spans="1:5" ht="25.5">
      <c r="A542" s="35" t="s">
        <v>56</v>
      </c>
      <c r="E542" s="39" t="s">
        <v>890</v>
      </c>
    </row>
    <row r="543" spans="1:5" ht="12.75">
      <c r="A543" s="35" t="s">
        <v>57</v>
      </c>
      <c r="E543" s="40" t="s">
        <v>891</v>
      </c>
    </row>
    <row r="544" spans="1:5" ht="12.75">
      <c r="A544" t="s">
        <v>58</v>
      </c>
      <c r="E544" s="39" t="s">
        <v>5</v>
      </c>
    </row>
    <row r="545" spans="1:16" ht="12.75">
      <c r="A545" t="s">
        <v>50</v>
      </c>
      <c s="34" t="s">
        <v>892</v>
      </c>
      <c s="34" t="s">
        <v>893</v>
      </c>
      <c s="35" t="s">
        <v>5</v>
      </c>
      <c s="6" t="s">
        <v>894</v>
      </c>
      <c s="36" t="s">
        <v>48</v>
      </c>
      <c s="37">
        <v>85</v>
      </c>
      <c s="36">
        <v>0.02636</v>
      </c>
      <c s="36">
        <f>ROUND(G545*H545,6)</f>
      </c>
      <c r="L545" s="38">
        <v>0</v>
      </c>
      <c s="32">
        <f>ROUND(ROUND(L545,2)*ROUND(G545,3),2)</f>
      </c>
      <c s="36" t="s">
        <v>61</v>
      </c>
      <c>
        <f>(M545*21)/100</f>
      </c>
      <c t="s">
        <v>28</v>
      </c>
    </row>
    <row r="546" spans="1:5" ht="12.75">
      <c r="A546" s="35" t="s">
        <v>56</v>
      </c>
      <c r="E546" s="39" t="s">
        <v>894</v>
      </c>
    </row>
    <row r="547" spans="1:5" ht="51">
      <c r="A547" s="35" t="s">
        <v>57</v>
      </c>
      <c r="E547" s="40" t="s">
        <v>895</v>
      </c>
    </row>
    <row r="548" spans="1:5" ht="12.75">
      <c r="A548" t="s">
        <v>58</v>
      </c>
      <c r="E548" s="39" t="s">
        <v>5</v>
      </c>
    </row>
    <row r="549" spans="1:16" ht="12.75">
      <c r="A549" t="s">
        <v>50</v>
      </c>
      <c s="34" t="s">
        <v>896</v>
      </c>
      <c s="34" t="s">
        <v>897</v>
      </c>
      <c s="35" t="s">
        <v>5</v>
      </c>
      <c s="6" t="s">
        <v>898</v>
      </c>
      <c s="36" t="s">
        <v>446</v>
      </c>
      <c s="37">
        <v>1.1</v>
      </c>
      <c s="36">
        <v>0.02636</v>
      </c>
      <c s="36">
        <f>ROUND(G549*H549,6)</f>
      </c>
      <c r="L549" s="38">
        <v>0</v>
      </c>
      <c s="32">
        <f>ROUND(ROUND(L549,2)*ROUND(G549,3),2)</f>
      </c>
      <c s="36" t="s">
        <v>61</v>
      </c>
      <c>
        <f>(M549*21)/100</f>
      </c>
      <c t="s">
        <v>28</v>
      </c>
    </row>
    <row r="550" spans="1:5" ht="12.75">
      <c r="A550" s="35" t="s">
        <v>56</v>
      </c>
      <c r="E550" s="39" t="s">
        <v>898</v>
      </c>
    </row>
    <row r="551" spans="1:5" ht="38.25">
      <c r="A551" s="35" t="s">
        <v>57</v>
      </c>
      <c r="E551" s="40" t="s">
        <v>899</v>
      </c>
    </row>
    <row r="552" spans="1:5" ht="12.75">
      <c r="A552" t="s">
        <v>58</v>
      </c>
      <c r="E552" s="39" t="s">
        <v>5</v>
      </c>
    </row>
    <row r="553" spans="1:13" ht="12.75">
      <c r="A553" t="s">
        <v>47</v>
      </c>
      <c r="C553" s="31" t="s">
        <v>629</v>
      </c>
      <c r="E553" s="33" t="s">
        <v>900</v>
      </c>
      <c r="J553" s="32">
        <f>0</f>
      </c>
      <c s="32">
        <f>0</f>
      </c>
      <c s="32">
        <f>0+L554+L558+L562+L566</f>
      </c>
      <c s="32">
        <f>0+M554+M558+M562+M566</f>
      </c>
    </row>
    <row r="554" spans="1:16" ht="25.5">
      <c r="A554" t="s">
        <v>50</v>
      </c>
      <c s="34" t="s">
        <v>901</v>
      </c>
      <c s="34" t="s">
        <v>902</v>
      </c>
      <c s="35" t="s">
        <v>5</v>
      </c>
      <c s="6" t="s">
        <v>903</v>
      </c>
      <c s="36" t="s">
        <v>464</v>
      </c>
      <c s="37">
        <v>18.799</v>
      </c>
      <c s="36">
        <v>2.50187</v>
      </c>
      <c s="36">
        <f>ROUND(G554*H554,6)</f>
      </c>
      <c r="L554" s="38">
        <v>0</v>
      </c>
      <c s="32">
        <f>ROUND(ROUND(L554,2)*ROUND(G554,3),2)</f>
      </c>
      <c s="36" t="s">
        <v>447</v>
      </c>
      <c>
        <f>(M554*21)/100</f>
      </c>
      <c t="s">
        <v>28</v>
      </c>
    </row>
    <row r="555" spans="1:5" ht="25.5">
      <c r="A555" s="35" t="s">
        <v>56</v>
      </c>
      <c r="E555" s="39" t="s">
        <v>903</v>
      </c>
    </row>
    <row r="556" spans="1:5" ht="12.75">
      <c r="A556" s="35" t="s">
        <v>57</v>
      </c>
      <c r="E556" s="40" t="s">
        <v>5</v>
      </c>
    </row>
    <row r="557" spans="1:5" ht="12.75">
      <c r="A557" t="s">
        <v>58</v>
      </c>
      <c r="E557" s="39" t="s">
        <v>5</v>
      </c>
    </row>
    <row r="558" spans="1:16" ht="12.75">
      <c r="A558" t="s">
        <v>50</v>
      </c>
      <c s="34" t="s">
        <v>904</v>
      </c>
      <c s="34" t="s">
        <v>905</v>
      </c>
      <c s="35" t="s">
        <v>5</v>
      </c>
      <c s="6" t="s">
        <v>906</v>
      </c>
      <c s="36" t="s">
        <v>516</v>
      </c>
      <c s="37">
        <v>0.298</v>
      </c>
      <c s="36">
        <v>1.06277</v>
      </c>
      <c s="36">
        <f>ROUND(G558*H558,6)</f>
      </c>
      <c r="L558" s="38">
        <v>0</v>
      </c>
      <c s="32">
        <f>ROUND(ROUND(L558,2)*ROUND(G558,3),2)</f>
      </c>
      <c s="36" t="s">
        <v>447</v>
      </c>
      <c>
        <f>(M558*21)/100</f>
      </c>
      <c t="s">
        <v>28</v>
      </c>
    </row>
    <row r="559" spans="1:5" ht="12.75">
      <c r="A559" s="35" t="s">
        <v>56</v>
      </c>
      <c r="E559" s="39" t="s">
        <v>906</v>
      </c>
    </row>
    <row r="560" spans="1:5" ht="63.75">
      <c r="A560" s="35" t="s">
        <v>57</v>
      </c>
      <c r="E560" s="40" t="s">
        <v>907</v>
      </c>
    </row>
    <row r="561" spans="1:5" ht="12.75">
      <c r="A561" t="s">
        <v>58</v>
      </c>
      <c r="E561" s="39" t="s">
        <v>5</v>
      </c>
    </row>
    <row r="562" spans="1:16" ht="12.75">
      <c r="A562" t="s">
        <v>50</v>
      </c>
      <c s="34" t="s">
        <v>908</v>
      </c>
      <c s="34" t="s">
        <v>909</v>
      </c>
      <c s="35" t="s">
        <v>5</v>
      </c>
      <c s="6" t="s">
        <v>910</v>
      </c>
      <c s="36" t="s">
        <v>446</v>
      </c>
      <c s="37">
        <v>125.622</v>
      </c>
      <c s="36">
        <v>0.11</v>
      </c>
      <c s="36">
        <f>ROUND(G562*H562,6)</f>
      </c>
      <c r="L562" s="38">
        <v>0</v>
      </c>
      <c s="32">
        <f>ROUND(ROUND(L562,2)*ROUND(G562,3),2)</f>
      </c>
      <c s="36" t="s">
        <v>447</v>
      </c>
      <c>
        <f>(M562*21)/100</f>
      </c>
      <c t="s">
        <v>28</v>
      </c>
    </row>
    <row r="563" spans="1:5" ht="12.75">
      <c r="A563" s="35" t="s">
        <v>56</v>
      </c>
      <c r="E563" s="39" t="s">
        <v>910</v>
      </c>
    </row>
    <row r="564" spans="1:5" ht="76.5">
      <c r="A564" s="35" t="s">
        <v>57</v>
      </c>
      <c r="E564" s="40" t="s">
        <v>911</v>
      </c>
    </row>
    <row r="565" spans="1:5" ht="12.75">
      <c r="A565" t="s">
        <v>58</v>
      </c>
      <c r="E565" s="39" t="s">
        <v>5</v>
      </c>
    </row>
    <row r="566" spans="1:16" ht="12.75">
      <c r="A566" t="s">
        <v>50</v>
      </c>
      <c s="34" t="s">
        <v>912</v>
      </c>
      <c s="34" t="s">
        <v>913</v>
      </c>
      <c s="35" t="s">
        <v>5</v>
      </c>
      <c s="6" t="s">
        <v>914</v>
      </c>
      <c s="36" t="s">
        <v>446</v>
      </c>
      <c s="37">
        <v>125.622</v>
      </c>
      <c s="36">
        <v>0</v>
      </c>
      <c s="36">
        <f>ROUND(G566*H566,6)</f>
      </c>
      <c r="L566" s="38">
        <v>0</v>
      </c>
      <c s="32">
        <f>ROUND(ROUND(L566,2)*ROUND(G566,3),2)</f>
      </c>
      <c s="36" t="s">
        <v>447</v>
      </c>
      <c>
        <f>(M566*21)/100</f>
      </c>
      <c t="s">
        <v>28</v>
      </c>
    </row>
    <row r="567" spans="1:5" ht="12.75">
      <c r="A567" s="35" t="s">
        <v>56</v>
      </c>
      <c r="E567" s="39" t="s">
        <v>914</v>
      </c>
    </row>
    <row r="568" spans="1:5" ht="76.5">
      <c r="A568" s="35" t="s">
        <v>57</v>
      </c>
      <c r="E568" s="40" t="s">
        <v>911</v>
      </c>
    </row>
    <row r="569" spans="1:5" ht="12.75">
      <c r="A569" t="s">
        <v>58</v>
      </c>
      <c r="E569" s="39" t="s">
        <v>5</v>
      </c>
    </row>
    <row r="570" spans="1:13" ht="12.75">
      <c r="A570" t="s">
        <v>47</v>
      </c>
      <c r="C570" s="31" t="s">
        <v>632</v>
      </c>
      <c r="E570" s="33" t="s">
        <v>915</v>
      </c>
      <c r="J570" s="32">
        <f>0</f>
      </c>
      <c s="32">
        <f>0</f>
      </c>
      <c s="32">
        <f>0+L571+L575+L579+L583+L587+L591+L595+L599+L603+L607+L611+L615+L619+L623+L627+L631+L635+L639+L643+L647</f>
      </c>
      <c s="32">
        <f>0+M571+M575+M579+M583+M587+M591+M595+M599+M603+M607+M611+M615+M619+M623+M627+M631+M635+M639+M643+M647</f>
      </c>
    </row>
    <row r="571" spans="1:16" ht="25.5">
      <c r="A571" t="s">
        <v>50</v>
      </c>
      <c s="34" t="s">
        <v>916</v>
      </c>
      <c s="34" t="s">
        <v>917</v>
      </c>
      <c s="35" t="s">
        <v>5</v>
      </c>
      <c s="6" t="s">
        <v>918</v>
      </c>
      <c s="36" t="s">
        <v>139</v>
      </c>
      <c s="37">
        <v>12</v>
      </c>
      <c s="36">
        <v>0</v>
      </c>
      <c s="36">
        <f>ROUND(G571*H571,6)</f>
      </c>
      <c r="L571" s="38">
        <v>0</v>
      </c>
      <c s="32">
        <f>ROUND(ROUND(L571,2)*ROUND(G571,3),2)</f>
      </c>
      <c s="36" t="s">
        <v>447</v>
      </c>
      <c>
        <f>(M571*21)/100</f>
      </c>
      <c t="s">
        <v>28</v>
      </c>
    </row>
    <row r="572" spans="1:5" ht="25.5">
      <c r="A572" s="35" t="s">
        <v>56</v>
      </c>
      <c r="E572" s="39" t="s">
        <v>918</v>
      </c>
    </row>
    <row r="573" spans="1:5" ht="63.75">
      <c r="A573" s="35" t="s">
        <v>57</v>
      </c>
      <c r="E573" s="40" t="s">
        <v>919</v>
      </c>
    </row>
    <row r="574" spans="1:5" ht="12.75">
      <c r="A574" t="s">
        <v>58</v>
      </c>
      <c r="E574" s="39" t="s">
        <v>5</v>
      </c>
    </row>
    <row r="575" spans="1:16" ht="25.5">
      <c r="A575" t="s">
        <v>50</v>
      </c>
      <c s="34" t="s">
        <v>920</v>
      </c>
      <c s="34" t="s">
        <v>921</v>
      </c>
      <c s="35" t="s">
        <v>5</v>
      </c>
      <c s="6" t="s">
        <v>922</v>
      </c>
      <c s="36" t="s">
        <v>139</v>
      </c>
      <c s="37">
        <v>16</v>
      </c>
      <c s="36">
        <v>0</v>
      </c>
      <c s="36">
        <f>ROUND(G575*H575,6)</f>
      </c>
      <c r="L575" s="38">
        <v>0</v>
      </c>
      <c s="32">
        <f>ROUND(ROUND(L575,2)*ROUND(G575,3),2)</f>
      </c>
      <c s="36" t="s">
        <v>447</v>
      </c>
      <c>
        <f>(M575*21)/100</f>
      </c>
      <c t="s">
        <v>28</v>
      </c>
    </row>
    <row r="576" spans="1:5" ht="25.5">
      <c r="A576" s="35" t="s">
        <v>56</v>
      </c>
      <c r="E576" s="39" t="s">
        <v>922</v>
      </c>
    </row>
    <row r="577" spans="1:5" ht="76.5">
      <c r="A577" s="35" t="s">
        <v>57</v>
      </c>
      <c r="E577" s="40" t="s">
        <v>923</v>
      </c>
    </row>
    <row r="578" spans="1:5" ht="12.75">
      <c r="A578" t="s">
        <v>58</v>
      </c>
      <c r="E578" s="39" t="s">
        <v>5</v>
      </c>
    </row>
    <row r="579" spans="1:16" ht="25.5">
      <c r="A579" t="s">
        <v>50</v>
      </c>
      <c s="34" t="s">
        <v>924</v>
      </c>
      <c s="34" t="s">
        <v>925</v>
      </c>
      <c s="35" t="s">
        <v>5</v>
      </c>
      <c s="6" t="s">
        <v>926</v>
      </c>
      <c s="36" t="s">
        <v>139</v>
      </c>
      <c s="37">
        <v>8</v>
      </c>
      <c s="36">
        <v>0.04684</v>
      </c>
      <c s="36">
        <f>ROUND(G579*H579,6)</f>
      </c>
      <c r="L579" s="38">
        <v>0</v>
      </c>
      <c s="32">
        <f>ROUND(ROUND(L579,2)*ROUND(G579,3),2)</f>
      </c>
      <c s="36" t="s">
        <v>447</v>
      </c>
      <c>
        <f>(M579*21)/100</f>
      </c>
      <c t="s">
        <v>28</v>
      </c>
    </row>
    <row r="580" spans="1:5" ht="25.5">
      <c r="A580" s="35" t="s">
        <v>56</v>
      </c>
      <c r="E580" s="39" t="s">
        <v>926</v>
      </c>
    </row>
    <row r="581" spans="1:5" ht="76.5">
      <c r="A581" s="35" t="s">
        <v>57</v>
      </c>
      <c r="E581" s="40" t="s">
        <v>927</v>
      </c>
    </row>
    <row r="582" spans="1:5" ht="12.75">
      <c r="A582" t="s">
        <v>58</v>
      </c>
      <c r="E582" s="39" t="s">
        <v>5</v>
      </c>
    </row>
    <row r="583" spans="1:16" ht="25.5">
      <c r="A583" t="s">
        <v>50</v>
      </c>
      <c s="34" t="s">
        <v>928</v>
      </c>
      <c s="34" t="s">
        <v>929</v>
      </c>
      <c s="35" t="s">
        <v>5</v>
      </c>
      <c s="6" t="s">
        <v>930</v>
      </c>
      <c s="36" t="s">
        <v>139</v>
      </c>
      <c s="37">
        <v>1</v>
      </c>
      <c s="36">
        <v>0</v>
      </c>
      <c s="36">
        <f>ROUND(G583*H583,6)</f>
      </c>
      <c r="L583" s="38">
        <v>0</v>
      </c>
      <c s="32">
        <f>ROUND(ROUND(L583,2)*ROUND(G583,3),2)</f>
      </c>
      <c s="36" t="s">
        <v>61</v>
      </c>
      <c>
        <f>(M583*21)/100</f>
      </c>
      <c t="s">
        <v>28</v>
      </c>
    </row>
    <row r="584" spans="1:5" ht="63.75">
      <c r="A584" s="35" t="s">
        <v>56</v>
      </c>
      <c r="E584" s="39" t="s">
        <v>931</v>
      </c>
    </row>
    <row r="585" spans="1:5" ht="12.75">
      <c r="A585" s="35" t="s">
        <v>57</v>
      </c>
      <c r="E585" s="40" t="s">
        <v>932</v>
      </c>
    </row>
    <row r="586" spans="1:5" ht="12.75">
      <c r="A586" t="s">
        <v>58</v>
      </c>
      <c r="E586" s="39" t="s">
        <v>5</v>
      </c>
    </row>
    <row r="587" spans="1:16" ht="25.5">
      <c r="A587" t="s">
        <v>50</v>
      </c>
      <c s="34" t="s">
        <v>933</v>
      </c>
      <c s="34" t="s">
        <v>934</v>
      </c>
      <c s="35" t="s">
        <v>5</v>
      </c>
      <c s="6" t="s">
        <v>935</v>
      </c>
      <c s="36" t="s">
        <v>139</v>
      </c>
      <c s="37">
        <v>2</v>
      </c>
      <c s="36">
        <v>0</v>
      </c>
      <c s="36">
        <f>ROUND(G587*H587,6)</f>
      </c>
      <c r="L587" s="38">
        <v>0</v>
      </c>
      <c s="32">
        <f>ROUND(ROUND(L587,2)*ROUND(G587,3),2)</f>
      </c>
      <c s="36" t="s">
        <v>61</v>
      </c>
      <c>
        <f>(M587*21)/100</f>
      </c>
      <c t="s">
        <v>28</v>
      </c>
    </row>
    <row r="588" spans="1:5" ht="63.75">
      <c r="A588" s="35" t="s">
        <v>56</v>
      </c>
      <c r="E588" s="39" t="s">
        <v>936</v>
      </c>
    </row>
    <row r="589" spans="1:5" ht="12.75">
      <c r="A589" s="35" t="s">
        <v>57</v>
      </c>
      <c r="E589" s="40" t="s">
        <v>937</v>
      </c>
    </row>
    <row r="590" spans="1:5" ht="12.75">
      <c r="A590" t="s">
        <v>58</v>
      </c>
      <c r="E590" s="39" t="s">
        <v>5</v>
      </c>
    </row>
    <row r="591" spans="1:16" ht="38.25">
      <c r="A591" t="s">
        <v>50</v>
      </c>
      <c s="34" t="s">
        <v>938</v>
      </c>
      <c s="34" t="s">
        <v>939</v>
      </c>
      <c s="35" t="s">
        <v>5</v>
      </c>
      <c s="6" t="s">
        <v>940</v>
      </c>
      <c s="36" t="s">
        <v>139</v>
      </c>
      <c s="37">
        <v>2</v>
      </c>
      <c s="36">
        <v>0</v>
      </c>
      <c s="36">
        <f>ROUND(G591*H591,6)</f>
      </c>
      <c r="L591" s="38">
        <v>0</v>
      </c>
      <c s="32">
        <f>ROUND(ROUND(L591,2)*ROUND(G591,3),2)</f>
      </c>
      <c s="36" t="s">
        <v>61</v>
      </c>
      <c>
        <f>(M591*21)/100</f>
      </c>
      <c t="s">
        <v>28</v>
      </c>
    </row>
    <row r="592" spans="1:5" ht="76.5">
      <c r="A592" s="35" t="s">
        <v>56</v>
      </c>
      <c r="E592" s="39" t="s">
        <v>941</v>
      </c>
    </row>
    <row r="593" spans="1:5" ht="12.75">
      <c r="A593" s="35" t="s">
        <v>57</v>
      </c>
      <c r="E593" s="40" t="s">
        <v>942</v>
      </c>
    </row>
    <row r="594" spans="1:5" ht="12.75">
      <c r="A594" t="s">
        <v>58</v>
      </c>
      <c r="E594" s="39" t="s">
        <v>5</v>
      </c>
    </row>
    <row r="595" spans="1:16" ht="25.5">
      <c r="A595" t="s">
        <v>50</v>
      </c>
      <c s="34" t="s">
        <v>943</v>
      </c>
      <c s="34" t="s">
        <v>944</v>
      </c>
      <c s="35" t="s">
        <v>5</v>
      </c>
      <c s="6" t="s">
        <v>945</v>
      </c>
      <c s="36" t="s">
        <v>139</v>
      </c>
      <c s="37">
        <v>1</v>
      </c>
      <c s="36">
        <v>0.01225</v>
      </c>
      <c s="36">
        <f>ROUND(G595*H595,6)</f>
      </c>
      <c r="L595" s="38">
        <v>0</v>
      </c>
      <c s="32">
        <f>ROUND(ROUND(L595,2)*ROUND(G595,3),2)</f>
      </c>
      <c s="36" t="s">
        <v>61</v>
      </c>
      <c>
        <f>(M595*21)/100</f>
      </c>
      <c t="s">
        <v>28</v>
      </c>
    </row>
    <row r="596" spans="1:5" ht="25.5">
      <c r="A596" s="35" t="s">
        <v>56</v>
      </c>
      <c r="E596" s="39" t="s">
        <v>945</v>
      </c>
    </row>
    <row r="597" spans="1:5" ht="12.75">
      <c r="A597" s="35" t="s">
        <v>57</v>
      </c>
      <c r="E597" s="40" t="s">
        <v>946</v>
      </c>
    </row>
    <row r="598" spans="1:5" ht="12.75">
      <c r="A598" t="s">
        <v>58</v>
      </c>
      <c r="E598" s="39" t="s">
        <v>5</v>
      </c>
    </row>
    <row r="599" spans="1:16" ht="25.5">
      <c r="A599" t="s">
        <v>50</v>
      </c>
      <c s="34" t="s">
        <v>947</v>
      </c>
      <c s="34" t="s">
        <v>948</v>
      </c>
      <c s="35" t="s">
        <v>5</v>
      </c>
      <c s="6" t="s">
        <v>949</v>
      </c>
      <c s="36" t="s">
        <v>139</v>
      </c>
      <c s="37">
        <v>1</v>
      </c>
      <c s="36">
        <v>0.0175</v>
      </c>
      <c s="36">
        <f>ROUND(G599*H599,6)</f>
      </c>
      <c r="L599" s="38">
        <v>0</v>
      </c>
      <c s="32">
        <f>ROUND(ROUND(L599,2)*ROUND(G599,3),2)</f>
      </c>
      <c s="36" t="s">
        <v>61</v>
      </c>
      <c>
        <f>(M599*21)/100</f>
      </c>
      <c t="s">
        <v>28</v>
      </c>
    </row>
    <row r="600" spans="1:5" ht="38.25">
      <c r="A600" s="35" t="s">
        <v>56</v>
      </c>
      <c r="E600" s="39" t="s">
        <v>950</v>
      </c>
    </row>
    <row r="601" spans="1:5" ht="12.75">
      <c r="A601" s="35" t="s">
        <v>57</v>
      </c>
      <c r="E601" s="40" t="s">
        <v>946</v>
      </c>
    </row>
    <row r="602" spans="1:5" ht="12.75">
      <c r="A602" t="s">
        <v>58</v>
      </c>
      <c r="E602" s="39" t="s">
        <v>5</v>
      </c>
    </row>
    <row r="603" spans="1:16" ht="38.25">
      <c r="A603" t="s">
        <v>50</v>
      </c>
      <c s="34" t="s">
        <v>951</v>
      </c>
      <c s="34" t="s">
        <v>952</v>
      </c>
      <c s="35" t="s">
        <v>5</v>
      </c>
      <c s="6" t="s">
        <v>953</v>
      </c>
      <c s="36" t="s">
        <v>139</v>
      </c>
      <c s="37">
        <v>1</v>
      </c>
      <c s="36">
        <v>0.0175</v>
      </c>
      <c s="36">
        <f>ROUND(G603*H603,6)</f>
      </c>
      <c r="L603" s="38">
        <v>0</v>
      </c>
      <c s="32">
        <f>ROUND(ROUND(L603,2)*ROUND(G603,3),2)</f>
      </c>
      <c s="36" t="s">
        <v>61</v>
      </c>
      <c>
        <f>(M603*21)/100</f>
      </c>
      <c t="s">
        <v>28</v>
      </c>
    </row>
    <row r="604" spans="1:5" ht="63.75">
      <c r="A604" s="35" t="s">
        <v>56</v>
      </c>
      <c r="E604" s="39" t="s">
        <v>954</v>
      </c>
    </row>
    <row r="605" spans="1:5" ht="12.75">
      <c r="A605" s="35" t="s">
        <v>57</v>
      </c>
      <c r="E605" s="40" t="s">
        <v>955</v>
      </c>
    </row>
    <row r="606" spans="1:5" ht="12.75">
      <c r="A606" t="s">
        <v>58</v>
      </c>
      <c r="E606" s="39" t="s">
        <v>5</v>
      </c>
    </row>
    <row r="607" spans="1:16" ht="25.5">
      <c r="A607" t="s">
        <v>50</v>
      </c>
      <c s="34" t="s">
        <v>956</v>
      </c>
      <c s="34" t="s">
        <v>957</v>
      </c>
      <c s="35" t="s">
        <v>5</v>
      </c>
      <c s="6" t="s">
        <v>958</v>
      </c>
      <c s="36" t="s">
        <v>139</v>
      </c>
      <c s="37">
        <v>3</v>
      </c>
      <c s="36">
        <v>0.0175</v>
      </c>
      <c s="36">
        <f>ROUND(G607*H607,6)</f>
      </c>
      <c r="L607" s="38">
        <v>0</v>
      </c>
      <c s="32">
        <f>ROUND(ROUND(L607,2)*ROUND(G607,3),2)</f>
      </c>
      <c s="36" t="s">
        <v>61</v>
      </c>
      <c>
        <f>(M607*21)/100</f>
      </c>
      <c t="s">
        <v>28</v>
      </c>
    </row>
    <row r="608" spans="1:5" ht="76.5">
      <c r="A608" s="35" t="s">
        <v>56</v>
      </c>
      <c r="E608" s="39" t="s">
        <v>959</v>
      </c>
    </row>
    <row r="609" spans="1:5" ht="12.75">
      <c r="A609" s="35" t="s">
        <v>57</v>
      </c>
      <c r="E609" s="40" t="s">
        <v>960</v>
      </c>
    </row>
    <row r="610" spans="1:5" ht="12.75">
      <c r="A610" t="s">
        <v>58</v>
      </c>
      <c r="E610" s="39" t="s">
        <v>5</v>
      </c>
    </row>
    <row r="611" spans="1:16" ht="25.5">
      <c r="A611" t="s">
        <v>50</v>
      </c>
      <c s="34" t="s">
        <v>961</v>
      </c>
      <c s="34" t="s">
        <v>962</v>
      </c>
      <c s="35" t="s">
        <v>5</v>
      </c>
      <c s="6" t="s">
        <v>963</v>
      </c>
      <c s="36" t="s">
        <v>139</v>
      </c>
      <c s="37">
        <v>2</v>
      </c>
      <c s="36">
        <v>0.0175</v>
      </c>
      <c s="36">
        <f>ROUND(G611*H611,6)</f>
      </c>
      <c r="L611" s="38">
        <v>0</v>
      </c>
      <c s="32">
        <f>ROUND(ROUND(L611,2)*ROUND(G611,3),2)</f>
      </c>
      <c s="36" t="s">
        <v>61</v>
      </c>
      <c>
        <f>(M611*21)/100</f>
      </c>
      <c t="s">
        <v>28</v>
      </c>
    </row>
    <row r="612" spans="1:5" ht="76.5">
      <c r="A612" s="35" t="s">
        <v>56</v>
      </c>
      <c r="E612" s="39" t="s">
        <v>964</v>
      </c>
    </row>
    <row r="613" spans="1:5" ht="12.75">
      <c r="A613" s="35" t="s">
        <v>57</v>
      </c>
      <c r="E613" s="40" t="s">
        <v>965</v>
      </c>
    </row>
    <row r="614" spans="1:5" ht="12.75">
      <c r="A614" t="s">
        <v>58</v>
      </c>
      <c r="E614" s="39" t="s">
        <v>5</v>
      </c>
    </row>
    <row r="615" spans="1:16" ht="12.75">
      <c r="A615" t="s">
        <v>50</v>
      </c>
      <c s="34" t="s">
        <v>966</v>
      </c>
      <c s="34" t="s">
        <v>967</v>
      </c>
      <c s="35" t="s">
        <v>5</v>
      </c>
      <c s="6" t="s">
        <v>968</v>
      </c>
      <c s="36" t="s">
        <v>139</v>
      </c>
      <c s="37">
        <v>2</v>
      </c>
      <c s="36">
        <v>0.01225</v>
      </c>
      <c s="36">
        <f>ROUND(G615*H615,6)</f>
      </c>
      <c r="L615" s="38">
        <v>0</v>
      </c>
      <c s="32">
        <f>ROUND(ROUND(L615,2)*ROUND(G615,3),2)</f>
      </c>
      <c s="36" t="s">
        <v>61</v>
      </c>
      <c>
        <f>(M615*21)/100</f>
      </c>
      <c t="s">
        <v>28</v>
      </c>
    </row>
    <row r="616" spans="1:5" ht="12.75">
      <c r="A616" s="35" t="s">
        <v>56</v>
      </c>
      <c r="E616" s="39" t="s">
        <v>968</v>
      </c>
    </row>
    <row r="617" spans="1:5" ht="12.75">
      <c r="A617" s="35" t="s">
        <v>57</v>
      </c>
      <c r="E617" s="40" t="s">
        <v>965</v>
      </c>
    </row>
    <row r="618" spans="1:5" ht="12.75">
      <c r="A618" t="s">
        <v>58</v>
      </c>
      <c r="E618" s="39" t="s">
        <v>5</v>
      </c>
    </row>
    <row r="619" spans="1:16" ht="38.25">
      <c r="A619" t="s">
        <v>50</v>
      </c>
      <c s="34" t="s">
        <v>969</v>
      </c>
      <c s="34" t="s">
        <v>970</v>
      </c>
      <c s="35" t="s">
        <v>5</v>
      </c>
      <c s="6" t="s">
        <v>971</v>
      </c>
      <c s="36" t="s">
        <v>139</v>
      </c>
      <c s="37">
        <v>1</v>
      </c>
      <c s="36">
        <v>0.0175</v>
      </c>
      <c s="36">
        <f>ROUND(G619*H619,6)</f>
      </c>
      <c r="L619" s="38">
        <v>0</v>
      </c>
      <c s="32">
        <f>ROUND(ROUND(L619,2)*ROUND(G619,3),2)</f>
      </c>
      <c s="36" t="s">
        <v>61</v>
      </c>
      <c>
        <f>(M619*21)/100</f>
      </c>
      <c t="s">
        <v>28</v>
      </c>
    </row>
    <row r="620" spans="1:5" ht="76.5">
      <c r="A620" s="35" t="s">
        <v>56</v>
      </c>
      <c r="E620" s="39" t="s">
        <v>972</v>
      </c>
    </row>
    <row r="621" spans="1:5" ht="12.75">
      <c r="A621" s="35" t="s">
        <v>57</v>
      </c>
      <c r="E621" s="40" t="s">
        <v>973</v>
      </c>
    </row>
    <row r="622" spans="1:5" ht="12.75">
      <c r="A622" t="s">
        <v>58</v>
      </c>
      <c r="E622" s="39" t="s">
        <v>5</v>
      </c>
    </row>
    <row r="623" spans="1:16" ht="25.5">
      <c r="A623" t="s">
        <v>50</v>
      </c>
      <c s="34" t="s">
        <v>974</v>
      </c>
      <c s="34" t="s">
        <v>975</v>
      </c>
      <c s="35" t="s">
        <v>5</v>
      </c>
      <c s="6" t="s">
        <v>976</v>
      </c>
      <c s="36" t="s">
        <v>139</v>
      </c>
      <c s="37">
        <v>1</v>
      </c>
      <c s="36">
        <v>0.0175</v>
      </c>
      <c s="36">
        <f>ROUND(G623*H623,6)</f>
      </c>
      <c r="L623" s="38">
        <v>0</v>
      </c>
      <c s="32">
        <f>ROUND(ROUND(L623,2)*ROUND(G623,3),2)</f>
      </c>
      <c s="36" t="s">
        <v>61</v>
      </c>
      <c>
        <f>(M623*21)/100</f>
      </c>
      <c t="s">
        <v>28</v>
      </c>
    </row>
    <row r="624" spans="1:5" ht="38.25">
      <c r="A624" s="35" t="s">
        <v>56</v>
      </c>
      <c r="E624" s="39" t="s">
        <v>977</v>
      </c>
    </row>
    <row r="625" spans="1:5" ht="12.75">
      <c r="A625" s="35" t="s">
        <v>57</v>
      </c>
      <c r="E625" s="40" t="s">
        <v>978</v>
      </c>
    </row>
    <row r="626" spans="1:5" ht="12.75">
      <c r="A626" t="s">
        <v>58</v>
      </c>
      <c r="E626" s="39" t="s">
        <v>5</v>
      </c>
    </row>
    <row r="627" spans="1:16" ht="12.75">
      <c r="A627" t="s">
        <v>50</v>
      </c>
      <c s="34" t="s">
        <v>979</v>
      </c>
      <c s="34" t="s">
        <v>980</v>
      </c>
      <c s="35" t="s">
        <v>5</v>
      </c>
      <c s="6" t="s">
        <v>981</v>
      </c>
      <c s="36" t="s">
        <v>139</v>
      </c>
      <c s="37">
        <v>1</v>
      </c>
      <c s="36">
        <v>0.01225</v>
      </c>
      <c s="36">
        <f>ROUND(G627*H627,6)</f>
      </c>
      <c r="L627" s="38">
        <v>0</v>
      </c>
      <c s="32">
        <f>ROUND(ROUND(L627,2)*ROUND(G627,3),2)</f>
      </c>
      <c s="36" t="s">
        <v>61</v>
      </c>
      <c>
        <f>(M627*21)/100</f>
      </c>
      <c t="s">
        <v>28</v>
      </c>
    </row>
    <row r="628" spans="1:5" ht="12.75">
      <c r="A628" s="35" t="s">
        <v>56</v>
      </c>
      <c r="E628" s="39" t="s">
        <v>981</v>
      </c>
    </row>
    <row r="629" spans="1:5" ht="12.75">
      <c r="A629" s="35" t="s">
        <v>57</v>
      </c>
      <c r="E629" s="40" t="s">
        <v>978</v>
      </c>
    </row>
    <row r="630" spans="1:5" ht="12.75">
      <c r="A630" t="s">
        <v>58</v>
      </c>
      <c r="E630" s="39" t="s">
        <v>5</v>
      </c>
    </row>
    <row r="631" spans="1:16" ht="25.5">
      <c r="A631" t="s">
        <v>50</v>
      </c>
      <c s="34" t="s">
        <v>982</v>
      </c>
      <c s="34" t="s">
        <v>983</v>
      </c>
      <c s="35" t="s">
        <v>5</v>
      </c>
      <c s="6" t="s">
        <v>984</v>
      </c>
      <c s="36" t="s">
        <v>139</v>
      </c>
      <c s="37">
        <v>1</v>
      </c>
      <c s="36">
        <v>0.01225</v>
      </c>
      <c s="36">
        <f>ROUND(G631*H631,6)</f>
      </c>
      <c r="L631" s="38">
        <v>0</v>
      </c>
      <c s="32">
        <f>ROUND(ROUND(L631,2)*ROUND(G631,3),2)</f>
      </c>
      <c s="36" t="s">
        <v>61</v>
      </c>
      <c>
        <f>(M631*21)/100</f>
      </c>
      <c t="s">
        <v>28</v>
      </c>
    </row>
    <row r="632" spans="1:5" ht="76.5">
      <c r="A632" s="35" t="s">
        <v>56</v>
      </c>
      <c r="E632" s="39" t="s">
        <v>985</v>
      </c>
    </row>
    <row r="633" spans="1:5" ht="12.75">
      <c r="A633" s="35" t="s">
        <v>57</v>
      </c>
      <c r="E633" s="40" t="s">
        <v>986</v>
      </c>
    </row>
    <row r="634" spans="1:5" ht="12.75">
      <c r="A634" t="s">
        <v>58</v>
      </c>
      <c r="E634" s="39" t="s">
        <v>5</v>
      </c>
    </row>
    <row r="635" spans="1:16" ht="12.75">
      <c r="A635" t="s">
        <v>50</v>
      </c>
      <c s="34" t="s">
        <v>987</v>
      </c>
      <c s="34" t="s">
        <v>988</v>
      </c>
      <c s="35" t="s">
        <v>5</v>
      </c>
      <c s="6" t="s">
        <v>989</v>
      </c>
      <c s="36" t="s">
        <v>139</v>
      </c>
      <c s="37">
        <v>5</v>
      </c>
      <c s="36">
        <v>0.00288</v>
      </c>
      <c s="36">
        <f>ROUND(G635*H635,6)</f>
      </c>
      <c r="L635" s="38">
        <v>0</v>
      </c>
      <c s="32">
        <f>ROUND(ROUND(L635,2)*ROUND(G635,3),2)</f>
      </c>
      <c s="36" t="s">
        <v>61</v>
      </c>
      <c>
        <f>(M635*21)/100</f>
      </c>
      <c t="s">
        <v>28</v>
      </c>
    </row>
    <row r="636" spans="1:5" ht="12.75">
      <c r="A636" s="35" t="s">
        <v>56</v>
      </c>
      <c r="E636" s="39" t="s">
        <v>989</v>
      </c>
    </row>
    <row r="637" spans="1:5" ht="12.75">
      <c r="A637" s="35" t="s">
        <v>57</v>
      </c>
      <c r="E637" s="40" t="s">
        <v>5</v>
      </c>
    </row>
    <row r="638" spans="1:5" ht="12.75">
      <c r="A638" t="s">
        <v>58</v>
      </c>
      <c r="E638" s="39" t="s">
        <v>5</v>
      </c>
    </row>
    <row r="639" spans="1:16" ht="12.75">
      <c r="A639" t="s">
        <v>50</v>
      </c>
      <c s="34" t="s">
        <v>990</v>
      </c>
      <c s="34" t="s">
        <v>991</v>
      </c>
      <c s="35" t="s">
        <v>5</v>
      </c>
      <c s="6" t="s">
        <v>992</v>
      </c>
      <c s="36" t="s">
        <v>139</v>
      </c>
      <c s="37">
        <v>3</v>
      </c>
      <c s="36">
        <v>0.00288</v>
      </c>
      <c s="36">
        <f>ROUND(G639*H639,6)</f>
      </c>
      <c r="L639" s="38">
        <v>0</v>
      </c>
      <c s="32">
        <f>ROUND(ROUND(L639,2)*ROUND(G639,3),2)</f>
      </c>
      <c s="36" t="s">
        <v>61</v>
      </c>
      <c>
        <f>(M639*21)/100</f>
      </c>
      <c t="s">
        <v>28</v>
      </c>
    </row>
    <row r="640" spans="1:5" ht="12.75">
      <c r="A640" s="35" t="s">
        <v>56</v>
      </c>
      <c r="E640" s="39" t="s">
        <v>992</v>
      </c>
    </row>
    <row r="641" spans="1:5" ht="12.75">
      <c r="A641" s="35" t="s">
        <v>57</v>
      </c>
      <c r="E641" s="40" t="s">
        <v>5</v>
      </c>
    </row>
    <row r="642" spans="1:5" ht="12.75">
      <c r="A642" t="s">
        <v>58</v>
      </c>
      <c r="E642" s="39" t="s">
        <v>5</v>
      </c>
    </row>
    <row r="643" spans="1:16" ht="12.75">
      <c r="A643" t="s">
        <v>50</v>
      </c>
      <c s="34" t="s">
        <v>993</v>
      </c>
      <c s="34" t="s">
        <v>994</v>
      </c>
      <c s="35" t="s">
        <v>5</v>
      </c>
      <c s="6" t="s">
        <v>995</v>
      </c>
      <c s="36" t="s">
        <v>139</v>
      </c>
      <c s="37">
        <v>2</v>
      </c>
      <c s="36">
        <v>0.00288</v>
      </c>
      <c s="36">
        <f>ROUND(G643*H643,6)</f>
      </c>
      <c r="L643" s="38">
        <v>0</v>
      </c>
      <c s="32">
        <f>ROUND(ROUND(L643,2)*ROUND(G643,3),2)</f>
      </c>
      <c s="36" t="s">
        <v>61</v>
      </c>
      <c>
        <f>(M643*21)/100</f>
      </c>
      <c t="s">
        <v>28</v>
      </c>
    </row>
    <row r="644" spans="1:5" ht="12.75">
      <c r="A644" s="35" t="s">
        <v>56</v>
      </c>
      <c r="E644" s="39" t="s">
        <v>995</v>
      </c>
    </row>
    <row r="645" spans="1:5" ht="12.75">
      <c r="A645" s="35" t="s">
        <v>57</v>
      </c>
      <c r="E645" s="40" t="s">
        <v>5</v>
      </c>
    </row>
    <row r="646" spans="1:5" ht="12.75">
      <c r="A646" t="s">
        <v>58</v>
      </c>
      <c r="E646" s="39" t="s">
        <v>5</v>
      </c>
    </row>
    <row r="647" spans="1:16" ht="12.75">
      <c r="A647" t="s">
        <v>50</v>
      </c>
      <c s="34" t="s">
        <v>996</v>
      </c>
      <c s="34" t="s">
        <v>997</v>
      </c>
      <c s="35" t="s">
        <v>5</v>
      </c>
      <c s="6" t="s">
        <v>998</v>
      </c>
      <c s="36" t="s">
        <v>139</v>
      </c>
      <c s="37">
        <v>1</v>
      </c>
      <c s="36">
        <v>0.00288</v>
      </c>
      <c s="36">
        <f>ROUND(G647*H647,6)</f>
      </c>
      <c r="L647" s="38">
        <v>0</v>
      </c>
      <c s="32">
        <f>ROUND(ROUND(L647,2)*ROUND(G647,3),2)</f>
      </c>
      <c s="36" t="s">
        <v>61</v>
      </c>
      <c>
        <f>(M647*21)/100</f>
      </c>
      <c t="s">
        <v>28</v>
      </c>
    </row>
    <row r="648" spans="1:5" ht="12.75">
      <c r="A648" s="35" t="s">
        <v>56</v>
      </c>
      <c r="E648" s="39" t="s">
        <v>998</v>
      </c>
    </row>
    <row r="649" spans="1:5" ht="12.75">
      <c r="A649" s="35" t="s">
        <v>57</v>
      </c>
      <c r="E649" s="40" t="s">
        <v>5</v>
      </c>
    </row>
    <row r="650" spans="1:5" ht="12.75">
      <c r="A650" t="s">
        <v>58</v>
      </c>
      <c r="E650" s="39" t="s">
        <v>5</v>
      </c>
    </row>
    <row r="651" spans="1:13" ht="12.75">
      <c r="A651" t="s">
        <v>47</v>
      </c>
      <c r="C651" s="31" t="s">
        <v>999</v>
      </c>
      <c r="E651" s="33" t="s">
        <v>1000</v>
      </c>
      <c r="J651" s="32">
        <f>0</f>
      </c>
      <c s="32">
        <f>0</f>
      </c>
      <c s="32">
        <f>0+L652+L656+L660+L664+L668+L672+L676+L680+L684+L688+L692+L696+L700+L704+L708+L712+L716+L720+L724+L728+L732+L736+L740+L744</f>
      </c>
      <c s="32">
        <f>0+M652+M656+M660+M664+M668+M672+M676+M680+M684+M688+M692+M696+M700+M704+M708+M712+M716+M720+M724+M728+M732+M736+M740+M744</f>
      </c>
    </row>
    <row r="652" spans="1:16" ht="12.75">
      <c r="A652" t="s">
        <v>50</v>
      </c>
      <c s="34" t="s">
        <v>1001</v>
      </c>
      <c s="34" t="s">
        <v>1002</v>
      </c>
      <c s="35" t="s">
        <v>5</v>
      </c>
      <c s="6" t="s">
        <v>1003</v>
      </c>
      <c s="36" t="s">
        <v>564</v>
      </c>
      <c s="37">
        <v>27.57</v>
      </c>
      <c s="36">
        <v>0.001</v>
      </c>
      <c s="36">
        <f>ROUND(G652*H652,6)</f>
      </c>
      <c r="L652" s="38">
        <v>0</v>
      </c>
      <c s="32">
        <f>ROUND(ROUND(L652,2)*ROUND(G652,3),2)</f>
      </c>
      <c s="36" t="s">
        <v>61</v>
      </c>
      <c>
        <f>(M652*21)/100</f>
      </c>
      <c t="s">
        <v>28</v>
      </c>
    </row>
    <row r="653" spans="1:5" ht="12.75">
      <c r="A653" s="35" t="s">
        <v>56</v>
      </c>
      <c r="E653" s="39" t="s">
        <v>1003</v>
      </c>
    </row>
    <row r="654" spans="1:5" ht="102">
      <c r="A654" s="35" t="s">
        <v>57</v>
      </c>
      <c r="E654" s="42" t="s">
        <v>1004</v>
      </c>
    </row>
    <row r="655" spans="1:5" ht="12.75">
      <c r="A655" t="s">
        <v>58</v>
      </c>
      <c r="E655" s="39" t="s">
        <v>5</v>
      </c>
    </row>
    <row r="656" spans="1:16" ht="25.5">
      <c r="A656" t="s">
        <v>50</v>
      </c>
      <c s="34" t="s">
        <v>1005</v>
      </c>
      <c s="34" t="s">
        <v>1006</v>
      </c>
      <c s="35" t="s">
        <v>5</v>
      </c>
      <c s="6" t="s">
        <v>1007</v>
      </c>
      <c s="36" t="s">
        <v>446</v>
      </c>
      <c s="37">
        <v>125.32</v>
      </c>
      <c s="36">
        <v>0</v>
      </c>
      <c s="36">
        <f>ROUND(G656*H656,6)</f>
      </c>
      <c r="L656" s="38">
        <v>0</v>
      </c>
      <c s="32">
        <f>ROUND(ROUND(L656,2)*ROUND(G656,3),2)</f>
      </c>
      <c s="36" t="s">
        <v>447</v>
      </c>
      <c>
        <f>(M656*21)/100</f>
      </c>
      <c t="s">
        <v>28</v>
      </c>
    </row>
    <row r="657" spans="1:5" ht="25.5">
      <c r="A657" s="35" t="s">
        <v>56</v>
      </c>
      <c r="E657" s="39" t="s">
        <v>1007</v>
      </c>
    </row>
    <row r="658" spans="1:5" ht="63.75">
      <c r="A658" s="35" t="s">
        <v>57</v>
      </c>
      <c r="E658" s="40" t="s">
        <v>1008</v>
      </c>
    </row>
    <row r="659" spans="1:5" ht="12.75">
      <c r="A659" t="s">
        <v>58</v>
      </c>
      <c r="E659" s="39" t="s">
        <v>5</v>
      </c>
    </row>
    <row r="660" spans="1:16" ht="12.75">
      <c r="A660" t="s">
        <v>50</v>
      </c>
      <c s="34" t="s">
        <v>1009</v>
      </c>
      <c s="34" t="s">
        <v>1010</v>
      </c>
      <c s="35" t="s">
        <v>5</v>
      </c>
      <c s="6" t="s">
        <v>1011</v>
      </c>
      <c s="36" t="s">
        <v>446</v>
      </c>
      <c s="37">
        <v>125.32</v>
      </c>
      <c s="36">
        <v>0.0004</v>
      </c>
      <c s="36">
        <f>ROUND(G660*H660,6)</f>
      </c>
      <c r="L660" s="38">
        <v>0</v>
      </c>
      <c s="32">
        <f>ROUND(ROUND(L660,2)*ROUND(G660,3),2)</f>
      </c>
      <c s="36" t="s">
        <v>447</v>
      </c>
      <c>
        <f>(M660*21)/100</f>
      </c>
      <c t="s">
        <v>28</v>
      </c>
    </row>
    <row r="661" spans="1:5" ht="12.75">
      <c r="A661" s="35" t="s">
        <v>56</v>
      </c>
      <c r="E661" s="39" t="s">
        <v>1011</v>
      </c>
    </row>
    <row r="662" spans="1:5" ht="63.75">
      <c r="A662" s="35" t="s">
        <v>57</v>
      </c>
      <c r="E662" s="40" t="s">
        <v>1008</v>
      </c>
    </row>
    <row r="663" spans="1:5" ht="12.75">
      <c r="A663" t="s">
        <v>58</v>
      </c>
      <c r="E663" s="39" t="s">
        <v>5</v>
      </c>
    </row>
    <row r="664" spans="1:16" ht="25.5">
      <c r="A664" t="s">
        <v>50</v>
      </c>
      <c s="34" t="s">
        <v>1012</v>
      </c>
      <c s="34" t="s">
        <v>1013</v>
      </c>
      <c s="35" t="s">
        <v>5</v>
      </c>
      <c s="6" t="s">
        <v>1014</v>
      </c>
      <c s="36" t="s">
        <v>446</v>
      </c>
      <c s="37">
        <v>144.118</v>
      </c>
      <c s="36">
        <v>0.0054</v>
      </c>
      <c s="36">
        <f>ROUND(G664*H664,6)</f>
      </c>
      <c r="L664" s="38">
        <v>0</v>
      </c>
      <c s="32">
        <f>ROUND(ROUND(L664,2)*ROUND(G664,3),2)</f>
      </c>
      <c s="36" t="s">
        <v>61</v>
      </c>
      <c>
        <f>(M664*21)/100</f>
      </c>
      <c t="s">
        <v>28</v>
      </c>
    </row>
    <row r="665" spans="1:5" ht="25.5">
      <c r="A665" s="35" t="s">
        <v>56</v>
      </c>
      <c r="E665" s="39" t="s">
        <v>1014</v>
      </c>
    </row>
    <row r="666" spans="1:5" ht="89.25">
      <c r="A666" s="35" t="s">
        <v>57</v>
      </c>
      <c r="E666" s="40" t="s">
        <v>1015</v>
      </c>
    </row>
    <row r="667" spans="1:5" ht="12.75">
      <c r="A667" t="s">
        <v>58</v>
      </c>
      <c r="E667" s="39" t="s">
        <v>5</v>
      </c>
    </row>
    <row r="668" spans="1:16" ht="12.75">
      <c r="A668" t="s">
        <v>50</v>
      </c>
      <c s="34" t="s">
        <v>1016</v>
      </c>
      <c s="34" t="s">
        <v>1017</v>
      </c>
      <c s="35" t="s">
        <v>5</v>
      </c>
      <c s="6" t="s">
        <v>1018</v>
      </c>
      <c s="36" t="s">
        <v>48</v>
      </c>
      <c s="37">
        <v>1336.68</v>
      </c>
      <c s="36">
        <v>0</v>
      </c>
      <c s="36">
        <f>ROUND(G668*H668,6)</f>
      </c>
      <c r="L668" s="38">
        <v>0</v>
      </c>
      <c s="32">
        <f>ROUND(ROUND(L668,2)*ROUND(G668,3),2)</f>
      </c>
      <c s="36" t="s">
        <v>61</v>
      </c>
      <c>
        <f>(M668*21)/100</f>
      </c>
      <c t="s">
        <v>28</v>
      </c>
    </row>
    <row r="669" spans="1:5" ht="12.75">
      <c r="A669" s="35" t="s">
        <v>56</v>
      </c>
      <c r="E669" s="39" t="s">
        <v>1018</v>
      </c>
    </row>
    <row r="670" spans="1:5" ht="12.75">
      <c r="A670" s="35" t="s">
        <v>57</v>
      </c>
      <c r="E670" s="40" t="s">
        <v>1019</v>
      </c>
    </row>
    <row r="671" spans="1:5" ht="12.75">
      <c r="A671" t="s">
        <v>58</v>
      </c>
      <c r="E671" s="39" t="s">
        <v>5</v>
      </c>
    </row>
    <row r="672" spans="1:16" ht="25.5">
      <c r="A672" t="s">
        <v>50</v>
      </c>
      <c s="34" t="s">
        <v>1020</v>
      </c>
      <c s="34" t="s">
        <v>1021</v>
      </c>
      <c s="35" t="s">
        <v>5</v>
      </c>
      <c s="6" t="s">
        <v>1022</v>
      </c>
      <c s="36" t="s">
        <v>446</v>
      </c>
      <c s="37">
        <v>101.64</v>
      </c>
      <c s="36">
        <v>0</v>
      </c>
      <c s="36">
        <f>ROUND(G672*H672,6)</f>
      </c>
      <c r="L672" s="38">
        <v>0</v>
      </c>
      <c s="32">
        <f>ROUND(ROUND(L672,2)*ROUND(G672,3),2)</f>
      </c>
      <c s="36" t="s">
        <v>61</v>
      </c>
      <c>
        <f>(M672*21)/100</f>
      </c>
      <c t="s">
        <v>28</v>
      </c>
    </row>
    <row r="673" spans="1:5" ht="25.5">
      <c r="A673" s="35" t="s">
        <v>56</v>
      </c>
      <c r="E673" s="39" t="s">
        <v>1022</v>
      </c>
    </row>
    <row r="674" spans="1:5" ht="12.75">
      <c r="A674" s="35" t="s">
        <v>57</v>
      </c>
      <c r="E674" s="40" t="s">
        <v>1023</v>
      </c>
    </row>
    <row r="675" spans="1:5" ht="12.75">
      <c r="A675" t="s">
        <v>58</v>
      </c>
      <c r="E675" s="39" t="s">
        <v>5</v>
      </c>
    </row>
    <row r="676" spans="1:16" ht="25.5">
      <c r="A676" t="s">
        <v>50</v>
      </c>
      <c s="34" t="s">
        <v>1024</v>
      </c>
      <c s="34" t="s">
        <v>1025</v>
      </c>
      <c s="35" t="s">
        <v>5</v>
      </c>
      <c s="6" t="s">
        <v>1026</v>
      </c>
      <c s="36" t="s">
        <v>446</v>
      </c>
      <c s="37">
        <v>9.75</v>
      </c>
      <c s="36">
        <v>0</v>
      </c>
      <c s="36">
        <f>ROUND(G676*H676,6)</f>
      </c>
      <c r="L676" s="38">
        <v>0</v>
      </c>
      <c s="32">
        <f>ROUND(ROUND(L676,2)*ROUND(G676,3),2)</f>
      </c>
      <c s="36" t="s">
        <v>61</v>
      </c>
      <c>
        <f>(M676*21)/100</f>
      </c>
      <c t="s">
        <v>28</v>
      </c>
    </row>
    <row r="677" spans="1:5" ht="25.5">
      <c r="A677" s="35" t="s">
        <v>56</v>
      </c>
      <c r="E677" s="39" t="s">
        <v>1026</v>
      </c>
    </row>
    <row r="678" spans="1:5" ht="12.75">
      <c r="A678" s="35" t="s">
        <v>57</v>
      </c>
      <c r="E678" s="40" t="s">
        <v>1027</v>
      </c>
    </row>
    <row r="679" spans="1:5" ht="12.75">
      <c r="A679" t="s">
        <v>58</v>
      </c>
      <c r="E679" s="39" t="s">
        <v>5</v>
      </c>
    </row>
    <row r="680" spans="1:16" ht="12.75">
      <c r="A680" t="s">
        <v>50</v>
      </c>
      <c s="34" t="s">
        <v>1028</v>
      </c>
      <c s="34" t="s">
        <v>1029</v>
      </c>
      <c s="35" t="s">
        <v>5</v>
      </c>
      <c s="6" t="s">
        <v>1030</v>
      </c>
      <c s="36" t="s">
        <v>139</v>
      </c>
      <c s="37">
        <v>2005.02</v>
      </c>
      <c s="36">
        <v>0</v>
      </c>
      <c s="36">
        <f>ROUND(G680*H680,6)</f>
      </c>
      <c r="L680" s="38">
        <v>0</v>
      </c>
      <c s="32">
        <f>ROUND(ROUND(L680,2)*ROUND(G680,3),2)</f>
      </c>
      <c s="36" t="s">
        <v>61</v>
      </c>
      <c>
        <f>(M680*21)/100</f>
      </c>
      <c t="s">
        <v>28</v>
      </c>
    </row>
    <row r="681" spans="1:5" ht="12.75">
      <c r="A681" s="35" t="s">
        <v>56</v>
      </c>
      <c r="E681" s="39" t="s">
        <v>1030</v>
      </c>
    </row>
    <row r="682" spans="1:5" ht="12.75">
      <c r="A682" s="35" t="s">
        <v>57</v>
      </c>
      <c r="E682" s="40" t="s">
        <v>1031</v>
      </c>
    </row>
    <row r="683" spans="1:5" ht="12.75">
      <c r="A683" t="s">
        <v>58</v>
      </c>
      <c r="E683" s="39" t="s">
        <v>5</v>
      </c>
    </row>
    <row r="684" spans="1:16" ht="12.75">
      <c r="A684" t="s">
        <v>50</v>
      </c>
      <c s="34" t="s">
        <v>1032</v>
      </c>
      <c s="34" t="s">
        <v>1033</v>
      </c>
      <c s="35" t="s">
        <v>5</v>
      </c>
      <c s="6" t="s">
        <v>1034</v>
      </c>
      <c s="36" t="s">
        <v>567</v>
      </c>
      <c s="37">
        <v>239.489</v>
      </c>
      <c s="36">
        <v>0</v>
      </c>
      <c s="36">
        <f>ROUND(G684*H684,6)</f>
      </c>
      <c r="L684" s="38">
        <v>0</v>
      </c>
      <c s="32">
        <f>ROUND(ROUND(L684,2)*ROUND(G684,3),2)</f>
      </c>
      <c s="36" t="s">
        <v>61</v>
      </c>
      <c>
        <f>(M684*21)/100</f>
      </c>
      <c t="s">
        <v>28</v>
      </c>
    </row>
    <row r="685" spans="1:5" ht="12.75">
      <c r="A685" s="35" t="s">
        <v>56</v>
      </c>
      <c r="E685" s="39" t="s">
        <v>1034</v>
      </c>
    </row>
    <row r="686" spans="1:5" ht="12.75">
      <c r="A686" s="35" t="s">
        <v>57</v>
      </c>
      <c r="E686" s="40" t="s">
        <v>1035</v>
      </c>
    </row>
    <row r="687" spans="1:5" ht="12.75">
      <c r="A687" t="s">
        <v>58</v>
      </c>
      <c r="E687" s="39" t="s">
        <v>5</v>
      </c>
    </row>
    <row r="688" spans="1:16" ht="25.5">
      <c r="A688" t="s">
        <v>50</v>
      </c>
      <c s="34" t="s">
        <v>1036</v>
      </c>
      <c s="34" t="s">
        <v>1037</v>
      </c>
      <c s="35" t="s">
        <v>5</v>
      </c>
      <c s="6" t="s">
        <v>1038</v>
      </c>
      <c s="36" t="s">
        <v>48</v>
      </c>
      <c s="37">
        <v>11</v>
      </c>
      <c s="36">
        <v>0</v>
      </c>
      <c s="36">
        <f>ROUND(G688*H688,6)</f>
      </c>
      <c r="L688" s="38">
        <v>0</v>
      </c>
      <c s="32">
        <f>ROUND(ROUND(L688,2)*ROUND(G688,3),2)</f>
      </c>
      <c s="36" t="s">
        <v>61</v>
      </c>
      <c>
        <f>(M688*21)/100</f>
      </c>
      <c t="s">
        <v>28</v>
      </c>
    </row>
    <row r="689" spans="1:5" ht="25.5">
      <c r="A689" s="35" t="s">
        <v>56</v>
      </c>
      <c r="E689" s="39" t="s">
        <v>1038</v>
      </c>
    </row>
    <row r="690" spans="1:5" ht="12.75">
      <c r="A690" s="35" t="s">
        <v>57</v>
      </c>
      <c r="E690" s="40" t="s">
        <v>1039</v>
      </c>
    </row>
    <row r="691" spans="1:5" ht="12.75">
      <c r="A691" t="s">
        <v>58</v>
      </c>
      <c r="E691" s="39" t="s">
        <v>5</v>
      </c>
    </row>
    <row r="692" spans="1:16" ht="25.5">
      <c r="A692" t="s">
        <v>50</v>
      </c>
      <c s="34" t="s">
        <v>1040</v>
      </c>
      <c s="34" t="s">
        <v>1041</v>
      </c>
      <c s="35" t="s">
        <v>5</v>
      </c>
      <c s="6" t="s">
        <v>1042</v>
      </c>
      <c s="36" t="s">
        <v>446</v>
      </c>
      <c s="37">
        <v>132.632</v>
      </c>
      <c s="36">
        <v>0</v>
      </c>
      <c s="36">
        <f>ROUND(G692*H692,6)</f>
      </c>
      <c r="L692" s="38">
        <v>0</v>
      </c>
      <c s="32">
        <f>ROUND(ROUND(L692,2)*ROUND(G692,3),2)</f>
      </c>
      <c s="36" t="s">
        <v>61</v>
      </c>
      <c>
        <f>(M692*21)/100</f>
      </c>
      <c t="s">
        <v>28</v>
      </c>
    </row>
    <row r="693" spans="1:5" ht="25.5">
      <c r="A693" s="35" t="s">
        <v>56</v>
      </c>
      <c r="E693" s="39" t="s">
        <v>1042</v>
      </c>
    </row>
    <row r="694" spans="1:5" ht="51">
      <c r="A694" s="35" t="s">
        <v>57</v>
      </c>
      <c r="E694" s="42" t="s">
        <v>1043</v>
      </c>
    </row>
    <row r="695" spans="1:5" ht="12.75">
      <c r="A695" t="s">
        <v>58</v>
      </c>
      <c r="E695" s="39" t="s">
        <v>5</v>
      </c>
    </row>
    <row r="696" spans="1:16" ht="12.75">
      <c r="A696" t="s">
        <v>50</v>
      </c>
      <c s="34" t="s">
        <v>1044</v>
      </c>
      <c s="34" t="s">
        <v>1045</v>
      </c>
      <c s="35" t="s">
        <v>5</v>
      </c>
      <c s="6" t="s">
        <v>1046</v>
      </c>
      <c s="36" t="s">
        <v>48</v>
      </c>
      <c s="37">
        <v>112.43</v>
      </c>
      <c s="36">
        <v>0</v>
      </c>
      <c s="36">
        <f>ROUND(G696*H696,6)</f>
      </c>
      <c r="L696" s="38">
        <v>0</v>
      </c>
      <c s="32">
        <f>ROUND(ROUND(L696,2)*ROUND(G696,3),2)</f>
      </c>
      <c s="36" t="s">
        <v>61</v>
      </c>
      <c>
        <f>(M696*21)/100</f>
      </c>
      <c t="s">
        <v>28</v>
      </c>
    </row>
    <row r="697" spans="1:5" ht="12.75">
      <c r="A697" s="35" t="s">
        <v>56</v>
      </c>
      <c r="E697" s="39" t="s">
        <v>1046</v>
      </c>
    </row>
    <row r="698" spans="1:5" ht="25.5">
      <c r="A698" s="35" t="s">
        <v>57</v>
      </c>
      <c r="E698" s="42" t="s">
        <v>1047</v>
      </c>
    </row>
    <row r="699" spans="1:5" ht="12.75">
      <c r="A699" t="s">
        <v>58</v>
      </c>
      <c r="E699" s="39" t="s">
        <v>5</v>
      </c>
    </row>
    <row r="700" spans="1:16" ht="25.5">
      <c r="A700" t="s">
        <v>50</v>
      </c>
      <c s="34" t="s">
        <v>1048</v>
      </c>
      <c s="34" t="s">
        <v>1049</v>
      </c>
      <c s="35" t="s">
        <v>5</v>
      </c>
      <c s="6" t="s">
        <v>1050</v>
      </c>
      <c s="36" t="s">
        <v>446</v>
      </c>
      <c s="37">
        <v>156.05</v>
      </c>
      <c s="36">
        <v>0</v>
      </c>
      <c s="36">
        <f>ROUND(G700*H700,6)</f>
      </c>
      <c r="L700" s="38">
        <v>0</v>
      </c>
      <c s="32">
        <f>ROUND(ROUND(L700,2)*ROUND(G700,3),2)</f>
      </c>
      <c s="36" t="s">
        <v>61</v>
      </c>
      <c>
        <f>(M700*21)/100</f>
      </c>
      <c t="s">
        <v>28</v>
      </c>
    </row>
    <row r="701" spans="1:5" ht="25.5">
      <c r="A701" s="35" t="s">
        <v>56</v>
      </c>
      <c r="E701" s="39" t="s">
        <v>1050</v>
      </c>
    </row>
    <row r="702" spans="1:5" ht="89.25">
      <c r="A702" s="35" t="s">
        <v>57</v>
      </c>
      <c r="E702" s="42" t="s">
        <v>1051</v>
      </c>
    </row>
    <row r="703" spans="1:5" ht="12.75">
      <c r="A703" t="s">
        <v>58</v>
      </c>
      <c r="E703" s="39" t="s">
        <v>5</v>
      </c>
    </row>
    <row r="704" spans="1:16" ht="12.75">
      <c r="A704" t="s">
        <v>50</v>
      </c>
      <c s="34" t="s">
        <v>1052</v>
      </c>
      <c s="34" t="s">
        <v>1053</v>
      </c>
      <c s="35" t="s">
        <v>5</v>
      </c>
      <c s="6" t="s">
        <v>1054</v>
      </c>
      <c s="36" t="s">
        <v>446</v>
      </c>
      <c s="37">
        <v>95.542</v>
      </c>
      <c s="36">
        <v>0.00013</v>
      </c>
      <c s="36">
        <f>ROUND(G704*H704,6)</f>
      </c>
      <c r="L704" s="38">
        <v>0</v>
      </c>
      <c s="32">
        <f>ROUND(ROUND(L704,2)*ROUND(G704,3),2)</f>
      </c>
      <c s="36" t="s">
        <v>447</v>
      </c>
      <c>
        <f>(M704*21)/100</f>
      </c>
      <c t="s">
        <v>28</v>
      </c>
    </row>
    <row r="705" spans="1:5" ht="12.75">
      <c r="A705" s="35" t="s">
        <v>56</v>
      </c>
      <c r="E705" s="39" t="s">
        <v>1054</v>
      </c>
    </row>
    <row r="706" spans="1:5" ht="51">
      <c r="A706" s="35" t="s">
        <v>57</v>
      </c>
      <c r="E706" s="42" t="s">
        <v>1055</v>
      </c>
    </row>
    <row r="707" spans="1:5" ht="12.75">
      <c r="A707" t="s">
        <v>58</v>
      </c>
      <c r="E707" s="39" t="s">
        <v>5</v>
      </c>
    </row>
    <row r="708" spans="1:16" ht="25.5">
      <c r="A708" t="s">
        <v>50</v>
      </c>
      <c s="34" t="s">
        <v>1056</v>
      </c>
      <c s="34" t="s">
        <v>1057</v>
      </c>
      <c s="35" t="s">
        <v>5</v>
      </c>
      <c s="6" t="s">
        <v>1058</v>
      </c>
      <c s="36" t="s">
        <v>446</v>
      </c>
      <c s="37">
        <v>150.023</v>
      </c>
      <c s="36">
        <v>0.0008</v>
      </c>
      <c s="36">
        <f>ROUND(G708*H708,6)</f>
      </c>
      <c r="L708" s="38">
        <v>0</v>
      </c>
      <c s="32">
        <f>ROUND(ROUND(L708,2)*ROUND(G708,3),2)</f>
      </c>
      <c s="36" t="s">
        <v>447</v>
      </c>
      <c>
        <f>(M708*21)/100</f>
      </c>
      <c t="s">
        <v>28</v>
      </c>
    </row>
    <row r="709" spans="1:5" ht="25.5">
      <c r="A709" s="35" t="s">
        <v>56</v>
      </c>
      <c r="E709" s="39" t="s">
        <v>1059</v>
      </c>
    </row>
    <row r="710" spans="1:5" ht="63.75">
      <c r="A710" s="35" t="s">
        <v>57</v>
      </c>
      <c r="E710" s="42" t="s">
        <v>1060</v>
      </c>
    </row>
    <row r="711" spans="1:5" ht="12.75">
      <c r="A711" t="s">
        <v>58</v>
      </c>
      <c r="E711" s="39" t="s">
        <v>5</v>
      </c>
    </row>
    <row r="712" spans="1:16" ht="25.5">
      <c r="A712" t="s">
        <v>50</v>
      </c>
      <c s="34" t="s">
        <v>1061</v>
      </c>
      <c s="34" t="s">
        <v>1062</v>
      </c>
      <c s="35" t="s">
        <v>5</v>
      </c>
      <c s="6" t="s">
        <v>1063</v>
      </c>
      <c s="36" t="s">
        <v>48</v>
      </c>
      <c s="37">
        <v>101.22</v>
      </c>
      <c s="36">
        <v>0.00016</v>
      </c>
      <c s="36">
        <f>ROUND(G712*H712,6)</f>
      </c>
      <c r="L712" s="38">
        <v>0</v>
      </c>
      <c s="32">
        <f>ROUND(ROUND(L712,2)*ROUND(G712,3),2)</f>
      </c>
      <c s="36" t="s">
        <v>447</v>
      </c>
      <c>
        <f>(M712*21)/100</f>
      </c>
      <c t="s">
        <v>28</v>
      </c>
    </row>
    <row r="713" spans="1:5" ht="25.5">
      <c r="A713" s="35" t="s">
        <v>56</v>
      </c>
      <c r="E713" s="39" t="s">
        <v>1063</v>
      </c>
    </row>
    <row r="714" spans="1:5" ht="25.5">
      <c r="A714" s="35" t="s">
        <v>57</v>
      </c>
      <c r="E714" s="42" t="s">
        <v>1064</v>
      </c>
    </row>
    <row r="715" spans="1:5" ht="12.75">
      <c r="A715" t="s">
        <v>58</v>
      </c>
      <c r="E715" s="39" t="s">
        <v>5</v>
      </c>
    </row>
    <row r="716" spans="1:16" ht="12.75">
      <c r="A716" t="s">
        <v>50</v>
      </c>
      <c s="34" t="s">
        <v>1065</v>
      </c>
      <c s="34" t="s">
        <v>1066</v>
      </c>
      <c s="35" t="s">
        <v>5</v>
      </c>
      <c s="6" t="s">
        <v>1067</v>
      </c>
      <c s="36" t="s">
        <v>446</v>
      </c>
      <c s="37">
        <v>17.21</v>
      </c>
      <c s="36">
        <v>0</v>
      </c>
      <c s="36">
        <f>ROUND(G716*H716,6)</f>
      </c>
      <c r="L716" s="38">
        <v>0</v>
      </c>
      <c s="32">
        <f>ROUND(ROUND(L716,2)*ROUND(G716,3),2)</f>
      </c>
      <c s="36" t="s">
        <v>61</v>
      </c>
      <c>
        <f>(M716*21)/100</f>
      </c>
      <c t="s">
        <v>28</v>
      </c>
    </row>
    <row r="717" spans="1:5" ht="12.75">
      <c r="A717" s="35" t="s">
        <v>56</v>
      </c>
      <c r="E717" s="39" t="s">
        <v>1067</v>
      </c>
    </row>
    <row r="718" spans="1:5" ht="25.5">
      <c r="A718" s="35" t="s">
        <v>57</v>
      </c>
      <c r="E718" s="42" t="s">
        <v>1068</v>
      </c>
    </row>
    <row r="719" spans="1:5" ht="12.75">
      <c r="A719" t="s">
        <v>58</v>
      </c>
      <c r="E719" s="39" t="s">
        <v>5</v>
      </c>
    </row>
    <row r="720" spans="1:16" ht="12.75">
      <c r="A720" t="s">
        <v>50</v>
      </c>
      <c s="34" t="s">
        <v>1069</v>
      </c>
      <c s="34" t="s">
        <v>1070</v>
      </c>
      <c s="35" t="s">
        <v>5</v>
      </c>
      <c s="6" t="s">
        <v>1071</v>
      </c>
      <c s="36" t="s">
        <v>446</v>
      </c>
      <c s="37">
        <v>17.21</v>
      </c>
      <c s="36">
        <v>0</v>
      </c>
      <c s="36">
        <f>ROUND(G720*H720,6)</f>
      </c>
      <c r="L720" s="38">
        <v>0</v>
      </c>
      <c s="32">
        <f>ROUND(ROUND(L720,2)*ROUND(G720,3),2)</f>
      </c>
      <c s="36" t="s">
        <v>61</v>
      </c>
      <c>
        <f>(M720*21)/100</f>
      </c>
      <c t="s">
        <v>28</v>
      </c>
    </row>
    <row r="721" spans="1:5" ht="12.75">
      <c r="A721" s="35" t="s">
        <v>56</v>
      </c>
      <c r="E721" s="39" t="s">
        <v>1071</v>
      </c>
    </row>
    <row r="722" spans="1:5" ht="25.5">
      <c r="A722" s="35" t="s">
        <v>57</v>
      </c>
      <c r="E722" s="42" t="s">
        <v>1068</v>
      </c>
    </row>
    <row r="723" spans="1:5" ht="12.75">
      <c r="A723" t="s">
        <v>58</v>
      </c>
      <c r="E723" s="39" t="s">
        <v>5</v>
      </c>
    </row>
    <row r="724" spans="1:16" ht="25.5">
      <c r="A724" t="s">
        <v>50</v>
      </c>
      <c s="34" t="s">
        <v>1072</v>
      </c>
      <c s="34" t="s">
        <v>1073</v>
      </c>
      <c s="35" t="s">
        <v>5</v>
      </c>
      <c s="6" t="s">
        <v>1074</v>
      </c>
      <c s="36" t="s">
        <v>446</v>
      </c>
      <c s="37">
        <v>76.59</v>
      </c>
      <c s="36">
        <v>0</v>
      </c>
      <c s="36">
        <f>ROUND(G724*H724,6)</f>
      </c>
      <c r="L724" s="38">
        <v>0</v>
      </c>
      <c s="32">
        <f>ROUND(ROUND(L724,2)*ROUND(G724,3),2)</f>
      </c>
      <c s="36" t="s">
        <v>61</v>
      </c>
      <c>
        <f>(M724*21)/100</f>
      </c>
      <c t="s">
        <v>28</v>
      </c>
    </row>
    <row r="725" spans="1:5" ht="25.5">
      <c r="A725" s="35" t="s">
        <v>56</v>
      </c>
      <c r="E725" s="39" t="s">
        <v>1074</v>
      </c>
    </row>
    <row r="726" spans="1:5" ht="25.5">
      <c r="A726" s="35" t="s">
        <v>57</v>
      </c>
      <c r="E726" s="42" t="s">
        <v>1075</v>
      </c>
    </row>
    <row r="727" spans="1:5" ht="12.75">
      <c r="A727" t="s">
        <v>58</v>
      </c>
      <c r="E727" s="39" t="s">
        <v>5</v>
      </c>
    </row>
    <row r="728" spans="1:16" ht="12.75">
      <c r="A728" t="s">
        <v>50</v>
      </c>
      <c s="34" t="s">
        <v>1076</v>
      </c>
      <c s="34" t="s">
        <v>1077</v>
      </c>
      <c s="35" t="s">
        <v>5</v>
      </c>
      <c s="6" t="s">
        <v>1078</v>
      </c>
      <c s="36" t="s">
        <v>71</v>
      </c>
      <c s="37">
        <v>100</v>
      </c>
      <c s="36">
        <v>0</v>
      </c>
      <c s="36">
        <f>ROUND(G728*H728,6)</f>
      </c>
      <c r="L728" s="38">
        <v>0</v>
      </c>
      <c s="32">
        <f>ROUND(ROUND(L728,2)*ROUND(G728,3),2)</f>
      </c>
      <c s="36" t="s">
        <v>61</v>
      </c>
      <c>
        <f>(M728*21)/100</f>
      </c>
      <c t="s">
        <v>28</v>
      </c>
    </row>
    <row r="729" spans="1:5" ht="12.75">
      <c r="A729" s="35" t="s">
        <v>56</v>
      </c>
      <c r="E729" s="39" t="s">
        <v>1078</v>
      </c>
    </row>
    <row r="730" spans="1:5" ht="12.75">
      <c r="A730" s="35" t="s">
        <v>57</v>
      </c>
      <c r="E730" s="40" t="s">
        <v>5</v>
      </c>
    </row>
    <row r="731" spans="1:5" ht="12.75">
      <c r="A731" t="s">
        <v>58</v>
      </c>
      <c r="E731" s="39" t="s">
        <v>5</v>
      </c>
    </row>
    <row r="732" spans="1:16" ht="25.5">
      <c r="A732" t="s">
        <v>50</v>
      </c>
      <c s="34" t="s">
        <v>1079</v>
      </c>
      <c s="34" t="s">
        <v>1080</v>
      </c>
      <c s="35" t="s">
        <v>5</v>
      </c>
      <c s="6" t="s">
        <v>1081</v>
      </c>
      <c s="36" t="s">
        <v>446</v>
      </c>
      <c s="37">
        <v>16.333</v>
      </c>
      <c s="36">
        <v>0</v>
      </c>
      <c s="36">
        <f>ROUND(G732*H732,6)</f>
      </c>
      <c r="L732" s="38">
        <v>0</v>
      </c>
      <c s="32">
        <f>ROUND(ROUND(L732,2)*ROUND(G732,3),2)</f>
      </c>
      <c s="36" t="s">
        <v>61</v>
      </c>
      <c>
        <f>(M732*21)/100</f>
      </c>
      <c t="s">
        <v>28</v>
      </c>
    </row>
    <row r="733" spans="1:5" ht="25.5">
      <c r="A733" s="35" t="s">
        <v>56</v>
      </c>
      <c r="E733" s="39" t="s">
        <v>1081</v>
      </c>
    </row>
    <row r="734" spans="1:5" ht="38.25">
      <c r="A734" s="35" t="s">
        <v>57</v>
      </c>
      <c r="E734" s="40" t="s">
        <v>1082</v>
      </c>
    </row>
    <row r="735" spans="1:5" ht="12.75">
      <c r="A735" t="s">
        <v>58</v>
      </c>
      <c r="E735" s="39" t="s">
        <v>5</v>
      </c>
    </row>
    <row r="736" spans="1:16" ht="25.5">
      <c r="A736" t="s">
        <v>50</v>
      </c>
      <c s="34" t="s">
        <v>1083</v>
      </c>
      <c s="34" t="s">
        <v>1084</v>
      </c>
      <c s="35" t="s">
        <v>5</v>
      </c>
      <c s="6" t="s">
        <v>1085</v>
      </c>
      <c s="36" t="s">
        <v>1086</v>
      </c>
      <c s="37">
        <v>30</v>
      </c>
      <c s="36">
        <v>0</v>
      </c>
      <c s="36">
        <f>ROUND(G736*H736,6)</f>
      </c>
      <c r="L736" s="38">
        <v>0</v>
      </c>
      <c s="32">
        <f>ROUND(ROUND(L736,2)*ROUND(G736,3),2)</f>
      </c>
      <c s="36" t="s">
        <v>61</v>
      </c>
      <c>
        <f>(M736*21)/100</f>
      </c>
      <c t="s">
        <v>28</v>
      </c>
    </row>
    <row r="737" spans="1:5" ht="25.5">
      <c r="A737" s="35" t="s">
        <v>56</v>
      </c>
      <c r="E737" s="39" t="s">
        <v>1085</v>
      </c>
    </row>
    <row r="738" spans="1:5" ht="12.75">
      <c r="A738" s="35" t="s">
        <v>57</v>
      </c>
      <c r="E738" s="40" t="s">
        <v>5</v>
      </c>
    </row>
    <row r="739" spans="1:5" ht="12.75">
      <c r="A739" t="s">
        <v>58</v>
      </c>
      <c r="E739" s="39" t="s">
        <v>5</v>
      </c>
    </row>
    <row r="740" spans="1:16" ht="38.25">
      <c r="A740" t="s">
        <v>50</v>
      </c>
      <c s="34" t="s">
        <v>1087</v>
      </c>
      <c s="34" t="s">
        <v>1088</v>
      </c>
      <c s="35" t="s">
        <v>5</v>
      </c>
      <c s="6" t="s">
        <v>1089</v>
      </c>
      <c s="36" t="s">
        <v>437</v>
      </c>
      <c s="37">
        <v>4</v>
      </c>
      <c s="36">
        <v>0</v>
      </c>
      <c s="36">
        <f>ROUND(G740*H740,6)</f>
      </c>
      <c r="L740" s="38">
        <v>0</v>
      </c>
      <c s="32">
        <f>ROUND(ROUND(L740,2)*ROUND(G740,3),2)</f>
      </c>
      <c s="36" t="s">
        <v>61</v>
      </c>
      <c>
        <f>(M740*21)/100</f>
      </c>
      <c t="s">
        <v>28</v>
      </c>
    </row>
    <row r="741" spans="1:5" ht="38.25">
      <c r="A741" s="35" t="s">
        <v>56</v>
      </c>
      <c r="E741" s="39" t="s">
        <v>1090</v>
      </c>
    </row>
    <row r="742" spans="1:5" ht="12.75">
      <c r="A742" s="35" t="s">
        <v>57</v>
      </c>
      <c r="E742" s="40" t="s">
        <v>1091</v>
      </c>
    </row>
    <row r="743" spans="1:5" ht="12.75">
      <c r="A743" t="s">
        <v>58</v>
      </c>
      <c r="E743" s="39" t="s">
        <v>5</v>
      </c>
    </row>
    <row r="744" spans="1:16" ht="25.5">
      <c r="A744" t="s">
        <v>50</v>
      </c>
      <c s="34" t="s">
        <v>1092</v>
      </c>
      <c s="34" t="s">
        <v>1093</v>
      </c>
      <c s="35" t="s">
        <v>5</v>
      </c>
      <c s="6" t="s">
        <v>1094</v>
      </c>
      <c s="36" t="s">
        <v>1095</v>
      </c>
      <c s="37">
        <v>7929.688</v>
      </c>
      <c s="36">
        <v>0</v>
      </c>
      <c s="36">
        <f>ROUND(G744*H744,6)</f>
      </c>
      <c r="L744" s="38">
        <v>0</v>
      </c>
      <c s="32">
        <f>ROUND(ROUND(L744,2)*ROUND(G744,3),2)</f>
      </c>
      <c s="36" t="s">
        <v>447</v>
      </c>
      <c>
        <f>(M744*21)/100</f>
      </c>
      <c t="s">
        <v>28</v>
      </c>
    </row>
    <row r="745" spans="1:5" ht="25.5">
      <c r="A745" s="35" t="s">
        <v>56</v>
      </c>
      <c r="E745" s="39" t="s">
        <v>1096</v>
      </c>
    </row>
    <row r="746" spans="1:5" ht="12.75">
      <c r="A746" s="35" t="s">
        <v>57</v>
      </c>
      <c r="E746" s="40" t="s">
        <v>5</v>
      </c>
    </row>
    <row r="747" spans="1:5" ht="12.75">
      <c r="A747" t="s">
        <v>58</v>
      </c>
      <c r="E747" s="39" t="s">
        <v>5</v>
      </c>
    </row>
    <row r="748" spans="1:13" ht="12.75">
      <c r="A748" t="s">
        <v>47</v>
      </c>
      <c r="C748" s="31" t="s">
        <v>1097</v>
      </c>
      <c r="E748" s="33" t="s">
        <v>1098</v>
      </c>
      <c r="J748" s="32">
        <f>0</f>
      </c>
      <c s="32">
        <f>0</f>
      </c>
      <c s="32">
        <f>0+L749+L753+L757+L761+L765+L769+L773+L777+L781+L785+L789+L793+L797+L801+L805+L809+L813+L817+L821</f>
      </c>
      <c s="32">
        <f>0+M749+M753+M757+M761+M765+M769+M773+M777+M781+M785+M789+M793+M797+M801+M805+M809+M813+M817+M821</f>
      </c>
    </row>
    <row r="749" spans="1:16" ht="25.5">
      <c r="A749" t="s">
        <v>50</v>
      </c>
      <c s="34" t="s">
        <v>1099</v>
      </c>
      <c s="34" t="s">
        <v>1100</v>
      </c>
      <c s="35" t="s">
        <v>5</v>
      </c>
      <c s="6" t="s">
        <v>1101</v>
      </c>
      <c s="36" t="s">
        <v>446</v>
      </c>
      <c s="37">
        <v>311.71</v>
      </c>
      <c s="36">
        <v>0</v>
      </c>
      <c s="36">
        <f>ROUND(G749*H749,6)</f>
      </c>
      <c r="L749" s="38">
        <v>0</v>
      </c>
      <c s="32">
        <f>ROUND(ROUND(L749,2)*ROUND(G749,3),2)</f>
      </c>
      <c s="36" t="s">
        <v>447</v>
      </c>
      <c>
        <f>(M749*21)/100</f>
      </c>
      <c t="s">
        <v>28</v>
      </c>
    </row>
    <row r="750" spans="1:5" ht="25.5">
      <c r="A750" s="35" t="s">
        <v>56</v>
      </c>
      <c r="E750" s="39" t="s">
        <v>1101</v>
      </c>
    </row>
    <row r="751" spans="1:5" ht="12.75">
      <c r="A751" s="35" t="s">
        <v>57</v>
      </c>
      <c r="E751" s="40" t="s">
        <v>1102</v>
      </c>
    </row>
    <row r="752" spans="1:5" ht="12.75">
      <c r="A752" t="s">
        <v>58</v>
      </c>
      <c r="E752" s="39" t="s">
        <v>5</v>
      </c>
    </row>
    <row r="753" spans="1:16" ht="25.5">
      <c r="A753" t="s">
        <v>50</v>
      </c>
      <c s="34" t="s">
        <v>1103</v>
      </c>
      <c s="34" t="s">
        <v>1104</v>
      </c>
      <c s="35" t="s">
        <v>5</v>
      </c>
      <c s="6" t="s">
        <v>1105</v>
      </c>
      <c s="36" t="s">
        <v>446</v>
      </c>
      <c s="37">
        <v>358.467</v>
      </c>
      <c s="36">
        <v>0.005</v>
      </c>
      <c s="36">
        <f>ROUND(G753*H753,6)</f>
      </c>
      <c r="L753" s="38">
        <v>0</v>
      </c>
      <c s="32">
        <f>ROUND(ROUND(L753,2)*ROUND(G753,3),2)</f>
      </c>
      <c s="36" t="s">
        <v>61</v>
      </c>
      <c>
        <f>(M753*21)/100</f>
      </c>
      <c t="s">
        <v>28</v>
      </c>
    </row>
    <row r="754" spans="1:5" ht="25.5">
      <c r="A754" s="35" t="s">
        <v>56</v>
      </c>
      <c r="E754" s="39" t="s">
        <v>1105</v>
      </c>
    </row>
    <row r="755" spans="1:5" ht="38.25">
      <c r="A755" s="35" t="s">
        <v>57</v>
      </c>
      <c r="E755" s="40" t="s">
        <v>1106</v>
      </c>
    </row>
    <row r="756" spans="1:5" ht="12.75">
      <c r="A756" t="s">
        <v>58</v>
      </c>
      <c r="E756" s="39" t="s">
        <v>5</v>
      </c>
    </row>
    <row r="757" spans="1:16" ht="25.5">
      <c r="A757" t="s">
        <v>50</v>
      </c>
      <c s="34" t="s">
        <v>1107</v>
      </c>
      <c s="34" t="s">
        <v>1108</v>
      </c>
      <c s="35" t="s">
        <v>5</v>
      </c>
      <c s="6" t="s">
        <v>1109</v>
      </c>
      <c s="36" t="s">
        <v>446</v>
      </c>
      <c s="37">
        <v>125.32</v>
      </c>
      <c s="36">
        <v>0</v>
      </c>
      <c s="36">
        <f>ROUND(G757*H757,6)</f>
      </c>
      <c r="L757" s="38">
        <v>0</v>
      </c>
      <c s="32">
        <f>ROUND(ROUND(L757,2)*ROUND(G757,3),2)</f>
      </c>
      <c s="36" t="s">
        <v>447</v>
      </c>
      <c>
        <f>(M757*21)/100</f>
      </c>
      <c t="s">
        <v>28</v>
      </c>
    </row>
    <row r="758" spans="1:5" ht="25.5">
      <c r="A758" s="35" t="s">
        <v>56</v>
      </c>
      <c r="E758" s="39" t="s">
        <v>1109</v>
      </c>
    </row>
    <row r="759" spans="1:5" ht="63.75">
      <c r="A759" s="35" t="s">
        <v>57</v>
      </c>
      <c r="E759" s="40" t="s">
        <v>1008</v>
      </c>
    </row>
    <row r="760" spans="1:5" ht="12.75">
      <c r="A760" t="s">
        <v>58</v>
      </c>
      <c r="E760" s="39" t="s">
        <v>5</v>
      </c>
    </row>
    <row r="761" spans="1:16" ht="12.75">
      <c r="A761" t="s">
        <v>50</v>
      </c>
      <c s="34" t="s">
        <v>1110</v>
      </c>
      <c s="34" t="s">
        <v>1111</v>
      </c>
      <c s="35" t="s">
        <v>5</v>
      </c>
      <c s="6" t="s">
        <v>1112</v>
      </c>
      <c s="36" t="s">
        <v>446</v>
      </c>
      <c s="37">
        <v>275.704</v>
      </c>
      <c s="36">
        <v>0.00175</v>
      </c>
      <c s="36">
        <f>ROUND(G761*H761,6)</f>
      </c>
      <c r="L761" s="38">
        <v>0</v>
      </c>
      <c s="32">
        <f>ROUND(ROUND(L761,2)*ROUND(G761,3),2)</f>
      </c>
      <c s="36" t="s">
        <v>447</v>
      </c>
      <c>
        <f>(M761*21)/100</f>
      </c>
      <c t="s">
        <v>28</v>
      </c>
    </row>
    <row r="762" spans="1:5" ht="12.75">
      <c r="A762" s="35" t="s">
        <v>56</v>
      </c>
      <c r="E762" s="39" t="s">
        <v>1112</v>
      </c>
    </row>
    <row r="763" spans="1:5" ht="89.25">
      <c r="A763" s="35" t="s">
        <v>57</v>
      </c>
      <c r="E763" s="40" t="s">
        <v>1113</v>
      </c>
    </row>
    <row r="764" spans="1:5" ht="12.75">
      <c r="A764" t="s">
        <v>58</v>
      </c>
      <c r="E764" s="39" t="s">
        <v>5</v>
      </c>
    </row>
    <row r="765" spans="1:16" ht="12.75">
      <c r="A765" t="s">
        <v>50</v>
      </c>
      <c s="34" t="s">
        <v>1114</v>
      </c>
      <c s="34" t="s">
        <v>1115</v>
      </c>
      <c s="35" t="s">
        <v>5</v>
      </c>
      <c s="6" t="s">
        <v>1116</v>
      </c>
      <c s="36" t="s">
        <v>48</v>
      </c>
      <c s="37">
        <v>426.33</v>
      </c>
      <c s="36">
        <v>0</v>
      </c>
      <c s="36">
        <f>ROUND(G765*H765,6)</f>
      </c>
      <c r="L765" s="38">
        <v>0</v>
      </c>
      <c s="32">
        <f>ROUND(ROUND(L765,2)*ROUND(G765,3),2)</f>
      </c>
      <c s="36" t="s">
        <v>447</v>
      </c>
      <c>
        <f>(M765*21)/100</f>
      </c>
      <c t="s">
        <v>28</v>
      </c>
    </row>
    <row r="766" spans="1:5" ht="12.75">
      <c r="A766" s="35" t="s">
        <v>56</v>
      </c>
      <c r="E766" s="39" t="s">
        <v>1116</v>
      </c>
    </row>
    <row r="767" spans="1:5" ht="306">
      <c r="A767" s="35" t="s">
        <v>57</v>
      </c>
      <c r="E767" s="40" t="s">
        <v>1117</v>
      </c>
    </row>
    <row r="768" spans="1:5" ht="12.75">
      <c r="A768" t="s">
        <v>58</v>
      </c>
      <c r="E768" s="39" t="s">
        <v>5</v>
      </c>
    </row>
    <row r="769" spans="1:16" ht="12.75">
      <c r="A769" t="s">
        <v>50</v>
      </c>
      <c s="34" t="s">
        <v>1118</v>
      </c>
      <c s="34" t="s">
        <v>1119</v>
      </c>
      <c s="35" t="s">
        <v>5</v>
      </c>
      <c s="6" t="s">
        <v>1120</v>
      </c>
      <c s="36" t="s">
        <v>48</v>
      </c>
      <c s="37">
        <v>288.057</v>
      </c>
      <c s="36">
        <v>5E-05</v>
      </c>
      <c s="36">
        <f>ROUND(G769*H769,6)</f>
      </c>
      <c r="L769" s="38">
        <v>0</v>
      </c>
      <c s="32">
        <f>ROUND(ROUND(L769,2)*ROUND(G769,3),2)</f>
      </c>
      <c s="36" t="s">
        <v>447</v>
      </c>
      <c>
        <f>(M769*21)/100</f>
      </c>
      <c t="s">
        <v>28</v>
      </c>
    </row>
    <row r="770" spans="1:5" ht="12.75">
      <c r="A770" s="35" t="s">
        <v>56</v>
      </c>
      <c r="E770" s="39" t="s">
        <v>1120</v>
      </c>
    </row>
    <row r="771" spans="1:5" ht="191.25">
      <c r="A771" s="35" t="s">
        <v>57</v>
      </c>
      <c r="E771" s="40" t="s">
        <v>1121</v>
      </c>
    </row>
    <row r="772" spans="1:5" ht="12.75">
      <c r="A772" t="s">
        <v>58</v>
      </c>
      <c r="E772" s="39" t="s">
        <v>5</v>
      </c>
    </row>
    <row r="773" spans="1:16" ht="25.5">
      <c r="A773" t="s">
        <v>50</v>
      </c>
      <c s="34" t="s">
        <v>1122</v>
      </c>
      <c s="34" t="s">
        <v>1123</v>
      </c>
      <c s="35" t="s">
        <v>5</v>
      </c>
      <c s="6" t="s">
        <v>1124</v>
      </c>
      <c s="36" t="s">
        <v>446</v>
      </c>
      <c s="37">
        <v>125.32</v>
      </c>
      <c s="36">
        <v>0</v>
      </c>
      <c s="36">
        <f>ROUND(G773*H773,6)</f>
      </c>
      <c r="L773" s="38">
        <v>0</v>
      </c>
      <c s="32">
        <f>ROUND(ROUND(L773,2)*ROUND(G773,3),2)</f>
      </c>
      <c s="36" t="s">
        <v>447</v>
      </c>
      <c>
        <f>(M773*21)/100</f>
      </c>
      <c t="s">
        <v>28</v>
      </c>
    </row>
    <row r="774" spans="1:5" ht="25.5">
      <c r="A774" s="35" t="s">
        <v>56</v>
      </c>
      <c r="E774" s="39" t="s">
        <v>1124</v>
      </c>
    </row>
    <row r="775" spans="1:5" ht="63.75">
      <c r="A775" s="35" t="s">
        <v>57</v>
      </c>
      <c r="E775" s="40" t="s">
        <v>1008</v>
      </c>
    </row>
    <row r="776" spans="1:5" ht="12.75">
      <c r="A776" t="s">
        <v>58</v>
      </c>
      <c r="E776" s="39" t="s">
        <v>5</v>
      </c>
    </row>
    <row r="777" spans="1:16" ht="12.75">
      <c r="A777" t="s">
        <v>50</v>
      </c>
      <c s="34" t="s">
        <v>1125</v>
      </c>
      <c s="34" t="s">
        <v>1126</v>
      </c>
      <c s="35" t="s">
        <v>5</v>
      </c>
      <c s="6" t="s">
        <v>1127</v>
      </c>
      <c s="36" t="s">
        <v>446</v>
      </c>
      <c s="37">
        <v>137.852</v>
      </c>
      <c s="36">
        <v>0.0004</v>
      </c>
      <c s="36">
        <f>ROUND(G777*H777,6)</f>
      </c>
      <c r="L777" s="38">
        <v>0</v>
      </c>
      <c s="32">
        <f>ROUND(ROUND(L777,2)*ROUND(G777,3),2)</f>
      </c>
      <c s="36" t="s">
        <v>447</v>
      </c>
      <c>
        <f>(M777*21)/100</f>
      </c>
      <c t="s">
        <v>28</v>
      </c>
    </row>
    <row r="778" spans="1:5" ht="12.75">
      <c r="A778" s="35" t="s">
        <v>56</v>
      </c>
      <c r="E778" s="39" t="s">
        <v>1127</v>
      </c>
    </row>
    <row r="779" spans="1:5" ht="89.25">
      <c r="A779" s="35" t="s">
        <v>57</v>
      </c>
      <c r="E779" s="40" t="s">
        <v>1128</v>
      </c>
    </row>
    <row r="780" spans="1:5" ht="12.75">
      <c r="A780" t="s">
        <v>58</v>
      </c>
      <c r="E780" s="39" t="s">
        <v>5</v>
      </c>
    </row>
    <row r="781" spans="1:16" ht="25.5">
      <c r="A781" t="s">
        <v>50</v>
      </c>
      <c s="34" t="s">
        <v>1129</v>
      </c>
      <c s="34" t="s">
        <v>1130</v>
      </c>
      <c s="35" t="s">
        <v>5</v>
      </c>
      <c s="6" t="s">
        <v>1131</v>
      </c>
      <c s="36" t="s">
        <v>446</v>
      </c>
      <c s="37">
        <v>652.16</v>
      </c>
      <c s="36">
        <v>0</v>
      </c>
      <c s="36">
        <f>ROUND(G781*H781,6)</f>
      </c>
      <c r="L781" s="38">
        <v>0</v>
      </c>
      <c s="32">
        <f>ROUND(ROUND(L781,2)*ROUND(G781,3),2)</f>
      </c>
      <c s="36" t="s">
        <v>447</v>
      </c>
      <c>
        <f>(M781*21)/100</f>
      </c>
      <c t="s">
        <v>28</v>
      </c>
    </row>
    <row r="782" spans="1:5" ht="25.5">
      <c r="A782" s="35" t="s">
        <v>56</v>
      </c>
      <c r="E782" s="39" t="s">
        <v>1131</v>
      </c>
    </row>
    <row r="783" spans="1:5" ht="51">
      <c r="A783" s="35" t="s">
        <v>57</v>
      </c>
      <c r="E783" s="40" t="s">
        <v>1132</v>
      </c>
    </row>
    <row r="784" spans="1:5" ht="12.75">
      <c r="A784" t="s">
        <v>58</v>
      </c>
      <c r="E784" s="39" t="s">
        <v>5</v>
      </c>
    </row>
    <row r="785" spans="1:16" ht="25.5">
      <c r="A785" t="s">
        <v>50</v>
      </c>
      <c s="34" t="s">
        <v>1133</v>
      </c>
      <c s="34" t="s">
        <v>1134</v>
      </c>
      <c s="35" t="s">
        <v>5</v>
      </c>
      <c s="6" t="s">
        <v>1135</v>
      </c>
      <c s="36" t="s">
        <v>464</v>
      </c>
      <c s="37">
        <v>58.351</v>
      </c>
      <c s="36">
        <v>0</v>
      </c>
      <c s="36">
        <f>ROUND(G785*H785,6)</f>
      </c>
      <c r="L785" s="38">
        <v>0</v>
      </c>
      <c s="32">
        <f>ROUND(ROUND(L785,2)*ROUND(G785,3),2)</f>
      </c>
      <c s="36" t="s">
        <v>61</v>
      </c>
      <c>
        <f>(M785*21)/100</f>
      </c>
      <c t="s">
        <v>28</v>
      </c>
    </row>
    <row r="786" spans="1:5" ht="25.5">
      <c r="A786" s="35" t="s">
        <v>56</v>
      </c>
      <c r="E786" s="39" t="s">
        <v>1135</v>
      </c>
    </row>
    <row r="787" spans="1:5" ht="12.75">
      <c r="A787" s="35" t="s">
        <v>57</v>
      </c>
      <c r="E787" s="40" t="s">
        <v>5</v>
      </c>
    </row>
    <row r="788" spans="1:5" ht="12.75">
      <c r="A788" t="s">
        <v>58</v>
      </c>
      <c r="E788" s="39" t="s">
        <v>5</v>
      </c>
    </row>
    <row r="789" spans="1:16" ht="12.75">
      <c r="A789" t="s">
        <v>50</v>
      </c>
      <c s="34" t="s">
        <v>1136</v>
      </c>
      <c s="34" t="s">
        <v>1137</v>
      </c>
      <c s="35" t="s">
        <v>5</v>
      </c>
      <c s="6" t="s">
        <v>1138</v>
      </c>
      <c s="36" t="s">
        <v>48</v>
      </c>
      <c s="37">
        <v>180.906</v>
      </c>
      <c s="36">
        <v>0</v>
      </c>
      <c s="36">
        <f>ROUND(G789*H789,6)</f>
      </c>
      <c r="L789" s="38">
        <v>0</v>
      </c>
      <c s="32">
        <f>ROUND(ROUND(L789,2)*ROUND(G789,3),2)</f>
      </c>
      <c s="36" t="s">
        <v>61</v>
      </c>
      <c>
        <f>(M789*21)/100</f>
      </c>
      <c t="s">
        <v>28</v>
      </c>
    </row>
    <row r="790" spans="1:5" ht="12.75">
      <c r="A790" s="35" t="s">
        <v>56</v>
      </c>
      <c r="E790" s="39" t="s">
        <v>1138</v>
      </c>
    </row>
    <row r="791" spans="1:5" ht="165.75">
      <c r="A791" s="35" t="s">
        <v>57</v>
      </c>
      <c r="E791" s="40" t="s">
        <v>1139</v>
      </c>
    </row>
    <row r="792" spans="1:5" ht="12.75">
      <c r="A792" t="s">
        <v>58</v>
      </c>
      <c r="E792" s="39" t="s">
        <v>5</v>
      </c>
    </row>
    <row r="793" spans="1:16" ht="25.5">
      <c r="A793" t="s">
        <v>50</v>
      </c>
      <c s="34" t="s">
        <v>1140</v>
      </c>
      <c s="34" t="s">
        <v>1141</v>
      </c>
      <c s="35" t="s">
        <v>5</v>
      </c>
      <c s="6" t="s">
        <v>1142</v>
      </c>
      <c s="36" t="s">
        <v>48</v>
      </c>
      <c s="37">
        <v>8</v>
      </c>
      <c s="36">
        <v>6E-05</v>
      </c>
      <c s="36">
        <f>ROUND(G793*H793,6)</f>
      </c>
      <c r="L793" s="38">
        <v>0</v>
      </c>
      <c s="32">
        <f>ROUND(ROUND(L793,2)*ROUND(G793,3),2)</f>
      </c>
      <c s="36" t="s">
        <v>447</v>
      </c>
      <c>
        <f>(M793*21)/100</f>
      </c>
      <c t="s">
        <v>28</v>
      </c>
    </row>
    <row r="794" spans="1:5" ht="38.25">
      <c r="A794" s="35" t="s">
        <v>56</v>
      </c>
      <c r="E794" s="39" t="s">
        <v>1143</v>
      </c>
    </row>
    <row r="795" spans="1:5" ht="12.75">
      <c r="A795" s="35" t="s">
        <v>57</v>
      </c>
      <c r="E795" s="40" t="s">
        <v>5</v>
      </c>
    </row>
    <row r="796" spans="1:5" ht="12.75">
      <c r="A796" t="s">
        <v>58</v>
      </c>
      <c r="E796" s="39" t="s">
        <v>5</v>
      </c>
    </row>
    <row r="797" spans="1:16" ht="12.75">
      <c r="A797" t="s">
        <v>50</v>
      </c>
      <c s="34" t="s">
        <v>1144</v>
      </c>
      <c s="34" t="s">
        <v>1145</v>
      </c>
      <c s="35" t="s">
        <v>5</v>
      </c>
      <c s="6" t="s">
        <v>1146</v>
      </c>
      <c s="36" t="s">
        <v>446</v>
      </c>
      <c s="37">
        <v>8</v>
      </c>
      <c s="36">
        <v>0</v>
      </c>
      <c s="36">
        <f>ROUND(G797*H797,6)</f>
      </c>
      <c r="L797" s="38">
        <v>0</v>
      </c>
      <c s="32">
        <f>ROUND(ROUND(L797,2)*ROUND(G797,3),2)</f>
      </c>
      <c s="36" t="s">
        <v>61</v>
      </c>
      <c>
        <f>(M797*21)/100</f>
      </c>
      <c t="s">
        <v>28</v>
      </c>
    </row>
    <row r="798" spans="1:5" ht="12.75">
      <c r="A798" s="35" t="s">
        <v>56</v>
      </c>
      <c r="E798" s="39" t="s">
        <v>1146</v>
      </c>
    </row>
    <row r="799" spans="1:5" ht="12.75">
      <c r="A799" s="35" t="s">
        <v>57</v>
      </c>
      <c r="E799" s="40" t="s">
        <v>5</v>
      </c>
    </row>
    <row r="800" spans="1:5" ht="12.75">
      <c r="A800" t="s">
        <v>58</v>
      </c>
      <c r="E800" s="39" t="s">
        <v>5</v>
      </c>
    </row>
    <row r="801" spans="1:16" ht="12.75">
      <c r="A801" t="s">
        <v>50</v>
      </c>
      <c s="34" t="s">
        <v>1147</v>
      </c>
      <c s="34" t="s">
        <v>1148</v>
      </c>
      <c s="35" t="s">
        <v>5</v>
      </c>
      <c s="6" t="s">
        <v>1149</v>
      </c>
      <c s="36" t="s">
        <v>139</v>
      </c>
      <c s="37">
        <v>1</v>
      </c>
      <c s="36">
        <v>0</v>
      </c>
      <c s="36">
        <f>ROUND(G801*H801,6)</f>
      </c>
      <c r="L801" s="38">
        <v>0</v>
      </c>
      <c s="32">
        <f>ROUND(ROUND(L801,2)*ROUND(G801,3),2)</f>
      </c>
      <c s="36" t="s">
        <v>61</v>
      </c>
      <c>
        <f>(M801*21)/100</f>
      </c>
      <c t="s">
        <v>28</v>
      </c>
    </row>
    <row r="802" spans="1:5" ht="12.75">
      <c r="A802" s="35" t="s">
        <v>56</v>
      </c>
      <c r="E802" s="39" t="s">
        <v>1149</v>
      </c>
    </row>
    <row r="803" spans="1:5" ht="12.75">
      <c r="A803" s="35" t="s">
        <v>57</v>
      </c>
      <c r="E803" s="40" t="s">
        <v>5</v>
      </c>
    </row>
    <row r="804" spans="1:5" ht="12.75">
      <c r="A804" t="s">
        <v>58</v>
      </c>
      <c r="E804" s="39" t="s">
        <v>5</v>
      </c>
    </row>
    <row r="805" spans="1:16" ht="12.75">
      <c r="A805" t="s">
        <v>50</v>
      </c>
      <c s="34" t="s">
        <v>1150</v>
      </c>
      <c s="34" t="s">
        <v>1151</v>
      </c>
      <c s="35" t="s">
        <v>5</v>
      </c>
      <c s="6" t="s">
        <v>1152</v>
      </c>
      <c s="36" t="s">
        <v>139</v>
      </c>
      <c s="37">
        <v>1</v>
      </c>
      <c s="36">
        <v>0</v>
      </c>
      <c s="36">
        <f>ROUND(G805*H805,6)</f>
      </c>
      <c r="L805" s="38">
        <v>0</v>
      </c>
      <c s="32">
        <f>ROUND(ROUND(L805,2)*ROUND(G805,3),2)</f>
      </c>
      <c s="36" t="s">
        <v>61</v>
      </c>
      <c>
        <f>(M805*21)/100</f>
      </c>
      <c t="s">
        <v>28</v>
      </c>
    </row>
    <row r="806" spans="1:5" ht="12.75">
      <c r="A806" s="35" t="s">
        <v>56</v>
      </c>
      <c r="E806" s="39" t="s">
        <v>1152</v>
      </c>
    </row>
    <row r="807" spans="1:5" ht="12.75">
      <c r="A807" s="35" t="s">
        <v>57</v>
      </c>
      <c r="E807" s="40" t="s">
        <v>5</v>
      </c>
    </row>
    <row r="808" spans="1:5" ht="12.75">
      <c r="A808" t="s">
        <v>58</v>
      </c>
      <c r="E808" s="39" t="s">
        <v>5</v>
      </c>
    </row>
    <row r="809" spans="1:16" ht="25.5">
      <c r="A809" t="s">
        <v>50</v>
      </c>
      <c s="34" t="s">
        <v>1153</v>
      </c>
      <c s="34" t="s">
        <v>1154</v>
      </c>
      <c s="35" t="s">
        <v>5</v>
      </c>
      <c s="6" t="s">
        <v>1155</v>
      </c>
      <c s="36" t="s">
        <v>446</v>
      </c>
      <c s="37">
        <v>7.2</v>
      </c>
      <c s="36">
        <v>0</v>
      </c>
      <c s="36">
        <f>ROUND(G809*H809,6)</f>
      </c>
      <c r="L809" s="38">
        <v>0</v>
      </c>
      <c s="32">
        <f>ROUND(ROUND(L809,2)*ROUND(G809,3),2)</f>
      </c>
      <c s="36" t="s">
        <v>61</v>
      </c>
      <c>
        <f>(M809*21)/100</f>
      </c>
      <c t="s">
        <v>28</v>
      </c>
    </row>
    <row r="810" spans="1:5" ht="25.5">
      <c r="A810" s="35" t="s">
        <v>56</v>
      </c>
      <c r="E810" s="39" t="s">
        <v>1155</v>
      </c>
    </row>
    <row r="811" spans="1:5" ht="12.75">
      <c r="A811" s="35" t="s">
        <v>57</v>
      </c>
      <c r="E811" s="40" t="s">
        <v>5</v>
      </c>
    </row>
    <row r="812" spans="1:5" ht="12.75">
      <c r="A812" t="s">
        <v>58</v>
      </c>
      <c r="E812" s="39" t="s">
        <v>5</v>
      </c>
    </row>
    <row r="813" spans="1:16" ht="12.75">
      <c r="A813" t="s">
        <v>50</v>
      </c>
      <c s="34" t="s">
        <v>1156</v>
      </c>
      <c s="34" t="s">
        <v>1157</v>
      </c>
      <c s="35" t="s">
        <v>5</v>
      </c>
      <c s="6" t="s">
        <v>1158</v>
      </c>
      <c s="36" t="s">
        <v>446</v>
      </c>
      <c s="37">
        <v>8.605</v>
      </c>
      <c s="36">
        <v>0</v>
      </c>
      <c s="36">
        <f>ROUND(G813*H813,6)</f>
      </c>
      <c r="L813" s="38">
        <v>0</v>
      </c>
      <c s="32">
        <f>ROUND(ROUND(L813,2)*ROUND(G813,3),2)</f>
      </c>
      <c s="36" t="s">
        <v>61</v>
      </c>
      <c>
        <f>(M813*21)/100</f>
      </c>
      <c t="s">
        <v>28</v>
      </c>
    </row>
    <row r="814" spans="1:5" ht="12.75">
      <c r="A814" s="35" t="s">
        <v>56</v>
      </c>
      <c r="E814" s="39" t="s">
        <v>1158</v>
      </c>
    </row>
    <row r="815" spans="1:5" ht="25.5">
      <c r="A815" s="35" t="s">
        <v>57</v>
      </c>
      <c r="E815" s="42" t="s">
        <v>1159</v>
      </c>
    </row>
    <row r="816" spans="1:5" ht="12.75">
      <c r="A816" t="s">
        <v>58</v>
      </c>
      <c r="E816" s="39" t="s">
        <v>5</v>
      </c>
    </row>
    <row r="817" spans="1:16" ht="12.75">
      <c r="A817" t="s">
        <v>50</v>
      </c>
      <c s="34" t="s">
        <v>1160</v>
      </c>
      <c s="34" t="s">
        <v>1161</v>
      </c>
      <c s="35" t="s">
        <v>5</v>
      </c>
      <c s="6" t="s">
        <v>1162</v>
      </c>
      <c s="36" t="s">
        <v>446</v>
      </c>
      <c s="37">
        <v>9.466</v>
      </c>
      <c s="36">
        <v>0</v>
      </c>
      <c s="36">
        <f>ROUND(G817*H817,6)</f>
      </c>
      <c r="L817" s="38">
        <v>0</v>
      </c>
      <c s="32">
        <f>ROUND(ROUND(L817,2)*ROUND(G817,3),2)</f>
      </c>
      <c s="36" t="s">
        <v>61</v>
      </c>
      <c>
        <f>(M817*21)/100</f>
      </c>
      <c t="s">
        <v>28</v>
      </c>
    </row>
    <row r="818" spans="1:5" ht="12.75">
      <c r="A818" s="35" t="s">
        <v>56</v>
      </c>
      <c r="E818" s="39" t="s">
        <v>1162</v>
      </c>
    </row>
    <row r="819" spans="1:5" ht="25.5">
      <c r="A819" s="35" t="s">
        <v>57</v>
      </c>
      <c r="E819" s="42" t="s">
        <v>1163</v>
      </c>
    </row>
    <row r="820" spans="1:5" ht="12.75">
      <c r="A820" t="s">
        <v>58</v>
      </c>
      <c r="E820" s="39" t="s">
        <v>5</v>
      </c>
    </row>
    <row r="821" spans="1:16" ht="25.5">
      <c r="A821" t="s">
        <v>50</v>
      </c>
      <c s="34" t="s">
        <v>1164</v>
      </c>
      <c s="34" t="s">
        <v>1165</v>
      </c>
      <c s="35" t="s">
        <v>5</v>
      </c>
      <c s="6" t="s">
        <v>1166</v>
      </c>
      <c s="36" t="s">
        <v>1095</v>
      </c>
      <c s="37">
        <v>4159.782</v>
      </c>
      <c s="36">
        <v>0</v>
      </c>
      <c s="36">
        <f>ROUND(G821*H821,6)</f>
      </c>
      <c r="L821" s="38">
        <v>0</v>
      </c>
      <c s="32">
        <f>ROUND(ROUND(L821,2)*ROUND(G821,3),2)</f>
      </c>
      <c s="36" t="s">
        <v>447</v>
      </c>
      <c>
        <f>(M821*21)/100</f>
      </c>
      <c t="s">
        <v>28</v>
      </c>
    </row>
    <row r="822" spans="1:5" ht="25.5">
      <c r="A822" s="35" t="s">
        <v>56</v>
      </c>
      <c r="E822" s="39" t="s">
        <v>1166</v>
      </c>
    </row>
    <row r="823" spans="1:5" ht="12.75">
      <c r="A823" s="35" t="s">
        <v>57</v>
      </c>
      <c r="E823" s="40" t="s">
        <v>5</v>
      </c>
    </row>
    <row r="824" spans="1:5" ht="12.75">
      <c r="A824" t="s">
        <v>58</v>
      </c>
      <c r="E824" s="39" t="s">
        <v>5</v>
      </c>
    </row>
    <row r="825" spans="1:13" ht="12.75">
      <c r="A825" t="s">
        <v>47</v>
      </c>
      <c r="C825" s="31" t="s">
        <v>1167</v>
      </c>
      <c r="E825" s="33" t="s">
        <v>1168</v>
      </c>
      <c r="J825" s="32">
        <f>0</f>
      </c>
      <c s="32">
        <f>0</f>
      </c>
      <c s="32">
        <f>0+L826</f>
      </c>
      <c s="32">
        <f>0+M826</f>
      </c>
    </row>
    <row r="826" spans="1:16" ht="12.75">
      <c r="A826" t="s">
        <v>50</v>
      </c>
      <c s="34" t="s">
        <v>1169</v>
      </c>
      <c s="34" t="s">
        <v>1170</v>
      </c>
      <c s="35" t="s">
        <v>5</v>
      </c>
      <c s="6" t="s">
        <v>1171</v>
      </c>
      <c s="36" t="s">
        <v>139</v>
      </c>
      <c s="37">
        <v>10</v>
      </c>
      <c s="36">
        <v>0.00034</v>
      </c>
      <c s="36">
        <f>ROUND(G826*H826,6)</f>
      </c>
      <c r="L826" s="38">
        <v>0</v>
      </c>
      <c s="32">
        <f>ROUND(ROUND(L826,2)*ROUND(G826,3),2)</f>
      </c>
      <c s="36" t="s">
        <v>447</v>
      </c>
      <c>
        <f>(M826*21)/100</f>
      </c>
      <c t="s">
        <v>28</v>
      </c>
    </row>
    <row r="827" spans="1:5" ht="12.75">
      <c r="A827" s="35" t="s">
        <v>56</v>
      </c>
      <c r="E827" s="39" t="s">
        <v>1171</v>
      </c>
    </row>
    <row r="828" spans="1:5" ht="12.75">
      <c r="A828" s="35" t="s">
        <v>57</v>
      </c>
      <c r="E828" s="40" t="s">
        <v>5</v>
      </c>
    </row>
    <row r="829" spans="1:5" ht="12.75">
      <c r="A829" t="s">
        <v>58</v>
      </c>
      <c r="E829" s="39" t="s">
        <v>5</v>
      </c>
    </row>
    <row r="830" spans="1:13" ht="12.75">
      <c r="A830" t="s">
        <v>47</v>
      </c>
      <c r="C830" s="31" t="s">
        <v>1172</v>
      </c>
      <c r="E830" s="33" t="s">
        <v>1173</v>
      </c>
      <c r="J830" s="32">
        <f>0</f>
      </c>
      <c s="32">
        <f>0</f>
      </c>
      <c s="32">
        <f>0+L831</f>
      </c>
      <c s="32">
        <f>0+M831</f>
      </c>
    </row>
    <row r="831" spans="1:16" ht="38.25">
      <c r="A831" t="s">
        <v>50</v>
      </c>
      <c s="34" t="s">
        <v>1174</v>
      </c>
      <c s="34" t="s">
        <v>1175</v>
      </c>
      <c s="35" t="s">
        <v>5</v>
      </c>
      <c s="6" t="s">
        <v>1176</v>
      </c>
      <c s="36" t="s">
        <v>139</v>
      </c>
      <c s="37">
        <v>2</v>
      </c>
      <c s="36">
        <v>0.0372</v>
      </c>
      <c s="36">
        <f>ROUND(G831*H831,6)</f>
      </c>
      <c r="L831" s="38">
        <v>0</v>
      </c>
      <c s="32">
        <f>ROUND(ROUND(L831,2)*ROUND(G831,3),2)</f>
      </c>
      <c s="36" t="s">
        <v>447</v>
      </c>
      <c>
        <f>(M831*21)/100</f>
      </c>
      <c t="s">
        <v>28</v>
      </c>
    </row>
    <row r="832" spans="1:5" ht="38.25">
      <c r="A832" s="35" t="s">
        <v>56</v>
      </c>
      <c r="E832" s="39" t="s">
        <v>1177</v>
      </c>
    </row>
    <row r="833" spans="1:5" ht="12.75">
      <c r="A833" s="35" t="s">
        <v>57</v>
      </c>
      <c r="E833" s="40" t="s">
        <v>5</v>
      </c>
    </row>
    <row r="834" spans="1:5" ht="12.75">
      <c r="A834" t="s">
        <v>58</v>
      </c>
      <c r="E834" s="39" t="s">
        <v>5</v>
      </c>
    </row>
    <row r="835" spans="1:13" ht="12.75">
      <c r="A835" t="s">
        <v>47</v>
      </c>
      <c r="C835" s="31" t="s">
        <v>1178</v>
      </c>
      <c r="E835" s="33" t="s">
        <v>1179</v>
      </c>
      <c r="J835" s="32">
        <f>0</f>
      </c>
      <c s="32">
        <f>0</f>
      </c>
      <c s="32">
        <f>0+L836+L840+L844+L848+L852+L856+L860+L864+L868+L872+L876+L880+L884+L888+L892+L896+L900+L904+L908+L912+L916+L920+L924+L928+L932+L936+L940+L944+L948+L952+L956+L960+L964+L968+L972</f>
      </c>
      <c s="32">
        <f>0+M836+M840+M844+M848+M852+M856+M860+M864+M868+M872+M876+M880+M884+M888+M892+M896+M900+M904+M908+M912+M916+M920+M924+M928+M932+M936+M940+M944+M948+M952+M956+M960+M964+M968+M972</f>
      </c>
    </row>
    <row r="836" spans="1:16" ht="25.5">
      <c r="A836" t="s">
        <v>50</v>
      </c>
      <c s="34" t="s">
        <v>1180</v>
      </c>
      <c s="34" t="s">
        <v>1181</v>
      </c>
      <c s="35" t="s">
        <v>5</v>
      </c>
      <c s="6" t="s">
        <v>1182</v>
      </c>
      <c s="36" t="s">
        <v>48</v>
      </c>
      <c s="37">
        <v>11.8</v>
      </c>
      <c s="36">
        <v>0</v>
      </c>
      <c s="36">
        <f>ROUND(G836*H836,6)</f>
      </c>
      <c r="L836" s="38">
        <v>0</v>
      </c>
      <c s="32">
        <f>ROUND(ROUND(L836,2)*ROUND(G836,3),2)</f>
      </c>
      <c s="36" t="s">
        <v>447</v>
      </c>
      <c>
        <f>(M836*21)/100</f>
      </c>
      <c t="s">
        <v>28</v>
      </c>
    </row>
    <row r="837" spans="1:5" ht="25.5">
      <c r="A837" s="35" t="s">
        <v>56</v>
      </c>
      <c r="E837" s="39" t="s">
        <v>1182</v>
      </c>
    </row>
    <row r="838" spans="1:5" ht="12.75">
      <c r="A838" s="35" t="s">
        <v>57</v>
      </c>
      <c r="E838" s="40" t="s">
        <v>1183</v>
      </c>
    </row>
    <row r="839" spans="1:5" ht="12.75">
      <c r="A839" t="s">
        <v>58</v>
      </c>
      <c r="E839" s="39" t="s">
        <v>5</v>
      </c>
    </row>
    <row r="840" spans="1:16" ht="25.5">
      <c r="A840" t="s">
        <v>50</v>
      </c>
      <c s="34" t="s">
        <v>1184</v>
      </c>
      <c s="34" t="s">
        <v>1185</v>
      </c>
      <c s="35" t="s">
        <v>5</v>
      </c>
      <c s="6" t="s">
        <v>1186</v>
      </c>
      <c s="36" t="s">
        <v>48</v>
      </c>
      <c s="37">
        <v>25.49</v>
      </c>
      <c s="36">
        <v>0</v>
      </c>
      <c s="36">
        <f>ROUND(G840*H840,6)</f>
      </c>
      <c r="L840" s="38">
        <v>0</v>
      </c>
      <c s="32">
        <f>ROUND(ROUND(L840,2)*ROUND(G840,3),2)</f>
      </c>
      <c s="36" t="s">
        <v>447</v>
      </c>
      <c>
        <f>(M840*21)/100</f>
      </c>
      <c t="s">
        <v>28</v>
      </c>
    </row>
    <row r="841" spans="1:5" ht="25.5">
      <c r="A841" s="35" t="s">
        <v>56</v>
      </c>
      <c r="E841" s="39" t="s">
        <v>1186</v>
      </c>
    </row>
    <row r="842" spans="1:5" ht="51">
      <c r="A842" s="35" t="s">
        <v>57</v>
      </c>
      <c r="E842" s="40" t="s">
        <v>1187</v>
      </c>
    </row>
    <row r="843" spans="1:5" ht="12.75">
      <c r="A843" t="s">
        <v>58</v>
      </c>
      <c r="E843" s="39" t="s">
        <v>5</v>
      </c>
    </row>
    <row r="844" spans="1:16" ht="38.25">
      <c r="A844" t="s">
        <v>50</v>
      </c>
      <c s="34" t="s">
        <v>1188</v>
      </c>
      <c s="34" t="s">
        <v>1189</v>
      </c>
      <c s="35" t="s">
        <v>5</v>
      </c>
      <c s="6" t="s">
        <v>1190</v>
      </c>
      <c s="36" t="s">
        <v>48</v>
      </c>
      <c s="37">
        <v>11.8</v>
      </c>
      <c s="36">
        <v>0</v>
      </c>
      <c s="36">
        <f>ROUND(G844*H844,6)</f>
      </c>
      <c r="L844" s="38">
        <v>0</v>
      </c>
      <c s="32">
        <f>ROUND(ROUND(L844,2)*ROUND(G844,3),2)</f>
      </c>
      <c s="36" t="s">
        <v>447</v>
      </c>
      <c>
        <f>(M844*21)/100</f>
      </c>
      <c t="s">
        <v>28</v>
      </c>
    </row>
    <row r="845" spans="1:5" ht="38.25">
      <c r="A845" s="35" t="s">
        <v>56</v>
      </c>
      <c r="E845" s="39" t="s">
        <v>1191</v>
      </c>
    </row>
    <row r="846" spans="1:5" ht="12.75">
      <c r="A846" s="35" t="s">
        <v>57</v>
      </c>
      <c r="E846" s="40" t="s">
        <v>1183</v>
      </c>
    </row>
    <row r="847" spans="1:5" ht="12.75">
      <c r="A847" t="s">
        <v>58</v>
      </c>
      <c r="E847" s="39" t="s">
        <v>5</v>
      </c>
    </row>
    <row r="848" spans="1:16" ht="12.75">
      <c r="A848" t="s">
        <v>50</v>
      </c>
      <c s="34" t="s">
        <v>1192</v>
      </c>
      <c s="34" t="s">
        <v>1193</v>
      </c>
      <c s="35" t="s">
        <v>5</v>
      </c>
      <c s="6" t="s">
        <v>1194</v>
      </c>
      <c s="36" t="s">
        <v>464</v>
      </c>
      <c s="37">
        <v>14.988</v>
      </c>
      <c s="36">
        <v>0.55</v>
      </c>
      <c s="36">
        <f>ROUND(G848*H848,6)</f>
      </c>
      <c r="L848" s="38">
        <v>0</v>
      </c>
      <c s="32">
        <f>ROUND(ROUND(L848,2)*ROUND(G848,3),2)</f>
      </c>
      <c s="36" t="s">
        <v>447</v>
      </c>
      <c>
        <f>(M848*21)/100</f>
      </c>
      <c t="s">
        <v>28</v>
      </c>
    </row>
    <row r="849" spans="1:5" ht="12.75">
      <c r="A849" s="35" t="s">
        <v>56</v>
      </c>
      <c r="E849" s="39" t="s">
        <v>1194</v>
      </c>
    </row>
    <row r="850" spans="1:5" ht="76.5">
      <c r="A850" s="35" t="s">
        <v>57</v>
      </c>
      <c r="E850" s="40" t="s">
        <v>1195</v>
      </c>
    </row>
    <row r="851" spans="1:5" ht="12.75">
      <c r="A851" t="s">
        <v>58</v>
      </c>
      <c r="E851" s="39" t="s">
        <v>5</v>
      </c>
    </row>
    <row r="852" spans="1:16" ht="25.5">
      <c r="A852" t="s">
        <v>50</v>
      </c>
      <c s="34" t="s">
        <v>1196</v>
      </c>
      <c s="34" t="s">
        <v>1197</v>
      </c>
      <c s="35" t="s">
        <v>5</v>
      </c>
      <c s="6" t="s">
        <v>1198</v>
      </c>
      <c s="36" t="s">
        <v>48</v>
      </c>
      <c s="37">
        <v>20</v>
      </c>
      <c s="36">
        <v>0</v>
      </c>
      <c s="36">
        <f>ROUND(G852*H852,6)</f>
      </c>
      <c r="L852" s="38">
        <v>0</v>
      </c>
      <c s="32">
        <f>ROUND(ROUND(L852,2)*ROUND(G852,3),2)</f>
      </c>
      <c s="36" t="s">
        <v>447</v>
      </c>
      <c>
        <f>(M852*21)/100</f>
      </c>
      <c t="s">
        <v>28</v>
      </c>
    </row>
    <row r="853" spans="1:5" ht="25.5">
      <c r="A853" s="35" t="s">
        <v>56</v>
      </c>
      <c r="E853" s="39" t="s">
        <v>1198</v>
      </c>
    </row>
    <row r="854" spans="1:5" ht="12.75">
      <c r="A854" s="35" t="s">
        <v>57</v>
      </c>
      <c r="E854" s="40" t="s">
        <v>5</v>
      </c>
    </row>
    <row r="855" spans="1:5" ht="12.75">
      <c r="A855" t="s">
        <v>58</v>
      </c>
      <c r="E855" s="39" t="s">
        <v>5</v>
      </c>
    </row>
    <row r="856" spans="1:16" ht="25.5">
      <c r="A856" t="s">
        <v>50</v>
      </c>
      <c s="34" t="s">
        <v>1199</v>
      </c>
      <c s="34" t="s">
        <v>1200</v>
      </c>
      <c s="35" t="s">
        <v>5</v>
      </c>
      <c s="6" t="s">
        <v>1201</v>
      </c>
      <c s="36" t="s">
        <v>139</v>
      </c>
      <c s="37">
        <v>3</v>
      </c>
      <c s="36">
        <v>0.1221</v>
      </c>
      <c s="36">
        <f>ROUND(G856*H856,6)</f>
      </c>
      <c r="L856" s="38">
        <v>0</v>
      </c>
      <c s="32">
        <f>ROUND(ROUND(L856,2)*ROUND(G856,3),2)</f>
      </c>
      <c s="36" t="s">
        <v>447</v>
      </c>
      <c>
        <f>(M856*21)/100</f>
      </c>
      <c t="s">
        <v>28</v>
      </c>
    </row>
    <row r="857" spans="1:5" ht="25.5">
      <c r="A857" s="35" t="s">
        <v>56</v>
      </c>
      <c r="E857" s="39" t="s">
        <v>1201</v>
      </c>
    </row>
    <row r="858" spans="1:5" ht="51">
      <c r="A858" s="35" t="s">
        <v>57</v>
      </c>
      <c r="E858" s="40" t="s">
        <v>1202</v>
      </c>
    </row>
    <row r="859" spans="1:5" ht="12.75">
      <c r="A859" t="s">
        <v>58</v>
      </c>
      <c r="E859" s="39" t="s">
        <v>5</v>
      </c>
    </row>
    <row r="860" spans="1:16" ht="25.5">
      <c r="A860" t="s">
        <v>50</v>
      </c>
      <c s="34" t="s">
        <v>1203</v>
      </c>
      <c s="34" t="s">
        <v>1204</v>
      </c>
      <c s="35" t="s">
        <v>5</v>
      </c>
      <c s="6" t="s">
        <v>1205</v>
      </c>
      <c s="36" t="s">
        <v>446</v>
      </c>
      <c s="37">
        <v>6.118</v>
      </c>
      <c s="36">
        <v>0</v>
      </c>
      <c s="36">
        <f>ROUND(G860*H860,6)</f>
      </c>
      <c r="L860" s="38">
        <v>0</v>
      </c>
      <c s="32">
        <f>ROUND(ROUND(L860,2)*ROUND(G860,3),2)</f>
      </c>
      <c s="36" t="s">
        <v>447</v>
      </c>
      <c>
        <f>(M860*21)/100</f>
      </c>
      <c t="s">
        <v>28</v>
      </c>
    </row>
    <row r="861" spans="1:5" ht="25.5">
      <c r="A861" s="35" t="s">
        <v>56</v>
      </c>
      <c r="E861" s="39" t="s">
        <v>1205</v>
      </c>
    </row>
    <row r="862" spans="1:5" ht="12.75">
      <c r="A862" s="35" t="s">
        <v>57</v>
      </c>
      <c r="E862" s="40" t="s">
        <v>1206</v>
      </c>
    </row>
    <row r="863" spans="1:5" ht="12.75">
      <c r="A863" t="s">
        <v>58</v>
      </c>
      <c r="E863" s="39" t="s">
        <v>5</v>
      </c>
    </row>
    <row r="864" spans="1:16" ht="12.75">
      <c r="A864" t="s">
        <v>50</v>
      </c>
      <c s="34" t="s">
        <v>1207</v>
      </c>
      <c s="34" t="s">
        <v>1208</v>
      </c>
      <c s="35" t="s">
        <v>5</v>
      </c>
      <c s="6" t="s">
        <v>1209</v>
      </c>
      <c s="36" t="s">
        <v>446</v>
      </c>
      <c s="37">
        <v>6.118</v>
      </c>
      <c s="36">
        <v>0</v>
      </c>
      <c s="36">
        <f>ROUND(G864*H864,6)</f>
      </c>
      <c r="L864" s="38">
        <v>0</v>
      </c>
      <c s="32">
        <f>ROUND(ROUND(L864,2)*ROUND(G864,3),2)</f>
      </c>
      <c s="36" t="s">
        <v>447</v>
      </c>
      <c>
        <f>(M864*21)/100</f>
      </c>
      <c t="s">
        <v>28</v>
      </c>
    </row>
    <row r="865" spans="1:5" ht="12.75">
      <c r="A865" s="35" t="s">
        <v>56</v>
      </c>
      <c r="E865" s="39" t="s">
        <v>1209</v>
      </c>
    </row>
    <row r="866" spans="1:5" ht="12.75">
      <c r="A866" s="35" t="s">
        <v>57</v>
      </c>
      <c r="E866" s="40" t="s">
        <v>1206</v>
      </c>
    </row>
    <row r="867" spans="1:5" ht="12.75">
      <c r="A867" t="s">
        <v>58</v>
      </c>
      <c r="E867" s="39" t="s">
        <v>5</v>
      </c>
    </row>
    <row r="868" spans="1:16" ht="12.75">
      <c r="A868" t="s">
        <v>50</v>
      </c>
      <c s="34" t="s">
        <v>1210</v>
      </c>
      <c s="34" t="s">
        <v>1211</v>
      </c>
      <c s="35" t="s">
        <v>5</v>
      </c>
      <c s="6" t="s">
        <v>1212</v>
      </c>
      <c s="36" t="s">
        <v>446</v>
      </c>
      <c s="37">
        <v>48.77</v>
      </c>
      <c s="36">
        <v>0</v>
      </c>
      <c s="36">
        <f>ROUND(G868*H868,6)</f>
      </c>
      <c r="L868" s="38">
        <v>0</v>
      </c>
      <c s="32">
        <f>ROUND(ROUND(L868,2)*ROUND(G868,3),2)</f>
      </c>
      <c s="36" t="s">
        <v>447</v>
      </c>
      <c>
        <f>(M868*21)/100</f>
      </c>
      <c t="s">
        <v>28</v>
      </c>
    </row>
    <row r="869" spans="1:5" ht="12.75">
      <c r="A869" s="35" t="s">
        <v>56</v>
      </c>
      <c r="E869" s="39" t="s">
        <v>1212</v>
      </c>
    </row>
    <row r="870" spans="1:5" ht="51">
      <c r="A870" s="35" t="s">
        <v>57</v>
      </c>
      <c r="E870" s="40" t="s">
        <v>1213</v>
      </c>
    </row>
    <row r="871" spans="1:5" ht="12.75">
      <c r="A871" t="s">
        <v>58</v>
      </c>
      <c r="E871" s="39" t="s">
        <v>5</v>
      </c>
    </row>
    <row r="872" spans="1:16" ht="12.75">
      <c r="A872" t="s">
        <v>50</v>
      </c>
      <c s="34" t="s">
        <v>1214</v>
      </c>
      <c s="34" t="s">
        <v>1215</v>
      </c>
      <c s="35" t="s">
        <v>5</v>
      </c>
      <c s="6" t="s">
        <v>1216</v>
      </c>
      <c s="36" t="s">
        <v>464</v>
      </c>
      <c s="37">
        <v>13.768</v>
      </c>
      <c s="36">
        <v>0.75</v>
      </c>
      <c s="36">
        <f>ROUND(G872*H872,6)</f>
      </c>
      <c r="L872" s="38">
        <v>0</v>
      </c>
      <c s="32">
        <f>ROUND(ROUND(L872,2)*ROUND(G872,3),2)</f>
      </c>
      <c s="36" t="s">
        <v>61</v>
      </c>
      <c>
        <f>(M872*21)/100</f>
      </c>
      <c t="s">
        <v>28</v>
      </c>
    </row>
    <row r="873" spans="1:5" ht="12.75">
      <c r="A873" s="35" t="s">
        <v>56</v>
      </c>
      <c r="E873" s="39" t="s">
        <v>1216</v>
      </c>
    </row>
    <row r="874" spans="1:5" ht="127.5">
      <c r="A874" s="35" t="s">
        <v>57</v>
      </c>
      <c r="E874" s="40" t="s">
        <v>1217</v>
      </c>
    </row>
    <row r="875" spans="1:5" ht="12.75">
      <c r="A875" t="s">
        <v>58</v>
      </c>
      <c r="E875" s="39" t="s">
        <v>5</v>
      </c>
    </row>
    <row r="876" spans="1:16" ht="12.75">
      <c r="A876" t="s">
        <v>50</v>
      </c>
      <c s="34" t="s">
        <v>1218</v>
      </c>
      <c s="34" t="s">
        <v>1219</v>
      </c>
      <c s="35" t="s">
        <v>5</v>
      </c>
      <c s="6" t="s">
        <v>1220</v>
      </c>
      <c s="36" t="s">
        <v>446</v>
      </c>
      <c s="37">
        <v>174.34</v>
      </c>
      <c s="36">
        <v>0</v>
      </c>
      <c s="36">
        <f>ROUND(G876*H876,6)</f>
      </c>
      <c r="L876" s="38">
        <v>0</v>
      </c>
      <c s="32">
        <f>ROUND(ROUND(L876,2)*ROUND(G876,3),2)</f>
      </c>
      <c s="36" t="s">
        <v>61</v>
      </c>
      <c>
        <f>(M876*21)/100</f>
      </c>
      <c t="s">
        <v>28</v>
      </c>
    </row>
    <row r="877" spans="1:5" ht="12.75">
      <c r="A877" s="35" t="s">
        <v>56</v>
      </c>
      <c r="E877" s="39" t="s">
        <v>1220</v>
      </c>
    </row>
    <row r="878" spans="1:5" ht="102">
      <c r="A878" s="35" t="s">
        <v>57</v>
      </c>
      <c r="E878" s="40" t="s">
        <v>1221</v>
      </c>
    </row>
    <row r="879" spans="1:5" ht="12.75">
      <c r="A879" t="s">
        <v>58</v>
      </c>
      <c r="E879" s="39" t="s">
        <v>5</v>
      </c>
    </row>
    <row r="880" spans="1:16" ht="12.75">
      <c r="A880" t="s">
        <v>50</v>
      </c>
      <c s="34" t="s">
        <v>1222</v>
      </c>
      <c s="34" t="s">
        <v>1223</v>
      </c>
      <c s="35" t="s">
        <v>5</v>
      </c>
      <c s="6" t="s">
        <v>1224</v>
      </c>
      <c s="36" t="s">
        <v>446</v>
      </c>
      <c s="37">
        <v>174.34</v>
      </c>
      <c s="36">
        <v>0</v>
      </c>
      <c s="36">
        <f>ROUND(G880*H880,6)</f>
      </c>
      <c r="L880" s="38">
        <v>0</v>
      </c>
      <c s="32">
        <f>ROUND(ROUND(L880,2)*ROUND(G880,3),2)</f>
      </c>
      <c s="36" t="s">
        <v>447</v>
      </c>
      <c>
        <f>(M880*21)/100</f>
      </c>
      <c t="s">
        <v>28</v>
      </c>
    </row>
    <row r="881" spans="1:5" ht="12.75">
      <c r="A881" s="35" t="s">
        <v>56</v>
      </c>
      <c r="E881" s="39" t="s">
        <v>1224</v>
      </c>
    </row>
    <row r="882" spans="1:5" ht="102">
      <c r="A882" s="35" t="s">
        <v>57</v>
      </c>
      <c r="E882" s="40" t="s">
        <v>1221</v>
      </c>
    </row>
    <row r="883" spans="1:5" ht="12.75">
      <c r="A883" t="s">
        <v>58</v>
      </c>
      <c r="E883" s="39" t="s">
        <v>5</v>
      </c>
    </row>
    <row r="884" spans="1:16" ht="12.75">
      <c r="A884" t="s">
        <v>50</v>
      </c>
      <c s="34" t="s">
        <v>1225</v>
      </c>
      <c s="34" t="s">
        <v>1226</v>
      </c>
      <c s="35" t="s">
        <v>5</v>
      </c>
      <c s="6" t="s">
        <v>1227</v>
      </c>
      <c s="36" t="s">
        <v>446</v>
      </c>
      <c s="37">
        <v>48.77</v>
      </c>
      <c s="36">
        <v>0</v>
      </c>
      <c s="36">
        <f>ROUND(G884*H884,6)</f>
      </c>
      <c r="L884" s="38">
        <v>0</v>
      </c>
      <c s="32">
        <f>ROUND(ROUND(L884,2)*ROUND(G884,3),2)</f>
      </c>
      <c s="36" t="s">
        <v>447</v>
      </c>
      <c>
        <f>(M884*21)/100</f>
      </c>
      <c t="s">
        <v>28</v>
      </c>
    </row>
    <row r="885" spans="1:5" ht="12.75">
      <c r="A885" s="35" t="s">
        <v>56</v>
      </c>
      <c r="E885" s="39" t="s">
        <v>1227</v>
      </c>
    </row>
    <row r="886" spans="1:5" ht="51">
      <c r="A886" s="35" t="s">
        <v>57</v>
      </c>
      <c r="E886" s="40" t="s">
        <v>1213</v>
      </c>
    </row>
    <row r="887" spans="1:5" ht="12.75">
      <c r="A887" t="s">
        <v>58</v>
      </c>
      <c r="E887" s="39" t="s">
        <v>5</v>
      </c>
    </row>
    <row r="888" spans="1:16" ht="12.75">
      <c r="A888" t="s">
        <v>50</v>
      </c>
      <c s="34" t="s">
        <v>1228</v>
      </c>
      <c s="34" t="s">
        <v>1229</v>
      </c>
      <c s="35" t="s">
        <v>5</v>
      </c>
      <c s="6" t="s">
        <v>1230</v>
      </c>
      <c s="36" t="s">
        <v>446</v>
      </c>
      <c s="37">
        <v>294.97</v>
      </c>
      <c s="36">
        <v>0</v>
      </c>
      <c s="36">
        <f>ROUND(G888*H888,6)</f>
      </c>
      <c r="L888" s="38">
        <v>0</v>
      </c>
      <c s="32">
        <f>ROUND(ROUND(L888,2)*ROUND(G888,3),2)</f>
      </c>
      <c s="36" t="s">
        <v>447</v>
      </c>
      <c>
        <f>(M888*21)/100</f>
      </c>
      <c t="s">
        <v>28</v>
      </c>
    </row>
    <row r="889" spans="1:5" ht="12.75">
      <c r="A889" s="35" t="s">
        <v>56</v>
      </c>
      <c r="E889" s="39" t="s">
        <v>1230</v>
      </c>
    </row>
    <row r="890" spans="1:5" ht="165.75">
      <c r="A890" s="35" t="s">
        <v>57</v>
      </c>
      <c r="E890" s="40" t="s">
        <v>1231</v>
      </c>
    </row>
    <row r="891" spans="1:5" ht="12.75">
      <c r="A891" t="s">
        <v>58</v>
      </c>
      <c r="E891" s="39" t="s">
        <v>5</v>
      </c>
    </row>
    <row r="892" spans="1:16" ht="25.5">
      <c r="A892" t="s">
        <v>50</v>
      </c>
      <c s="34" t="s">
        <v>1232</v>
      </c>
      <c s="34" t="s">
        <v>1233</v>
      </c>
      <c s="35" t="s">
        <v>5</v>
      </c>
      <c s="6" t="s">
        <v>1234</v>
      </c>
      <c s="36" t="s">
        <v>446</v>
      </c>
      <c s="37">
        <v>223.11</v>
      </c>
      <c s="36">
        <v>0.0002</v>
      </c>
      <c s="36">
        <f>ROUND(G892*H892,6)</f>
      </c>
      <c r="L892" s="38">
        <v>0</v>
      </c>
      <c s="32">
        <f>ROUND(ROUND(L892,2)*ROUND(G892,3),2)</f>
      </c>
      <c s="36" t="s">
        <v>61</v>
      </c>
      <c>
        <f>(M892*21)/100</f>
      </c>
      <c t="s">
        <v>28</v>
      </c>
    </row>
    <row r="893" spans="1:5" ht="25.5">
      <c r="A893" s="35" t="s">
        <v>56</v>
      </c>
      <c r="E893" s="39" t="s">
        <v>1234</v>
      </c>
    </row>
    <row r="894" spans="1:5" ht="140.25">
      <c r="A894" s="35" t="s">
        <v>57</v>
      </c>
      <c r="E894" s="40" t="s">
        <v>1235</v>
      </c>
    </row>
    <row r="895" spans="1:5" ht="12.75">
      <c r="A895" t="s">
        <v>58</v>
      </c>
      <c r="E895" s="39" t="s">
        <v>5</v>
      </c>
    </row>
    <row r="896" spans="1:16" ht="25.5">
      <c r="A896" t="s">
        <v>50</v>
      </c>
      <c s="34" t="s">
        <v>1236</v>
      </c>
      <c s="34" t="s">
        <v>1237</v>
      </c>
      <c s="35" t="s">
        <v>5</v>
      </c>
      <c s="6" t="s">
        <v>1238</v>
      </c>
      <c s="36" t="s">
        <v>48</v>
      </c>
      <c s="37">
        <v>37.04</v>
      </c>
      <c s="36">
        <v>0</v>
      </c>
      <c s="36">
        <f>ROUND(G896*H896,6)</f>
      </c>
      <c r="L896" s="38">
        <v>0</v>
      </c>
      <c s="32">
        <f>ROUND(ROUND(L896,2)*ROUND(G896,3),2)</f>
      </c>
      <c s="36" t="s">
        <v>447</v>
      </c>
      <c>
        <f>(M896*21)/100</f>
      </c>
      <c t="s">
        <v>28</v>
      </c>
    </row>
    <row r="897" spans="1:5" ht="25.5">
      <c r="A897" s="35" t="s">
        <v>56</v>
      </c>
      <c r="E897" s="39" t="s">
        <v>1238</v>
      </c>
    </row>
    <row r="898" spans="1:5" ht="12.75">
      <c r="A898" s="35" t="s">
        <v>57</v>
      </c>
      <c r="E898" s="40" t="s">
        <v>1239</v>
      </c>
    </row>
    <row r="899" spans="1:5" ht="12.75">
      <c r="A899" t="s">
        <v>58</v>
      </c>
      <c r="E899" s="39" t="s">
        <v>5</v>
      </c>
    </row>
    <row r="900" spans="1:16" ht="25.5">
      <c r="A900" t="s">
        <v>50</v>
      </c>
      <c s="34" t="s">
        <v>1240</v>
      </c>
      <c s="34" t="s">
        <v>1241</v>
      </c>
      <c s="35" t="s">
        <v>5</v>
      </c>
      <c s="6" t="s">
        <v>1242</v>
      </c>
      <c s="36" t="s">
        <v>446</v>
      </c>
      <c s="37">
        <v>643.3</v>
      </c>
      <c s="36">
        <v>0</v>
      </c>
      <c s="36">
        <f>ROUND(G900*H900,6)</f>
      </c>
      <c r="L900" s="38">
        <v>0</v>
      </c>
      <c s="32">
        <f>ROUND(ROUND(L900,2)*ROUND(G900,3),2)</f>
      </c>
      <c s="36" t="s">
        <v>447</v>
      </c>
      <c>
        <f>(M900*21)/100</f>
      </c>
      <c t="s">
        <v>28</v>
      </c>
    </row>
    <row r="901" spans="1:5" ht="25.5">
      <c r="A901" s="35" t="s">
        <v>56</v>
      </c>
      <c r="E901" s="39" t="s">
        <v>1242</v>
      </c>
    </row>
    <row r="902" spans="1:5" ht="216.75">
      <c r="A902" s="35" t="s">
        <v>57</v>
      </c>
      <c r="E902" s="40" t="s">
        <v>1243</v>
      </c>
    </row>
    <row r="903" spans="1:5" ht="12.75">
      <c r="A903" t="s">
        <v>58</v>
      </c>
      <c r="E903" s="39" t="s">
        <v>5</v>
      </c>
    </row>
    <row r="904" spans="1:16" ht="25.5">
      <c r="A904" t="s">
        <v>50</v>
      </c>
      <c s="34" t="s">
        <v>1244</v>
      </c>
      <c s="34" t="s">
        <v>1245</v>
      </c>
      <c s="35" t="s">
        <v>5</v>
      </c>
      <c s="6" t="s">
        <v>1246</v>
      </c>
      <c s="36" t="s">
        <v>48</v>
      </c>
      <c s="37">
        <v>63</v>
      </c>
      <c s="36">
        <v>0</v>
      </c>
      <c s="36">
        <f>ROUND(G904*H904,6)</f>
      </c>
      <c r="L904" s="38">
        <v>0</v>
      </c>
      <c s="32">
        <f>ROUND(ROUND(L904,2)*ROUND(G904,3),2)</f>
      </c>
      <c s="36" t="s">
        <v>447</v>
      </c>
      <c>
        <f>(M904*21)/100</f>
      </c>
      <c t="s">
        <v>28</v>
      </c>
    </row>
    <row r="905" spans="1:5" ht="25.5">
      <c r="A905" s="35" t="s">
        <v>56</v>
      </c>
      <c r="E905" s="39" t="s">
        <v>1246</v>
      </c>
    </row>
    <row r="906" spans="1:5" ht="102">
      <c r="A906" s="35" t="s">
        <v>57</v>
      </c>
      <c r="E906" s="42" t="s">
        <v>1247</v>
      </c>
    </row>
    <row r="907" spans="1:5" ht="12.75">
      <c r="A907" t="s">
        <v>58</v>
      </c>
      <c r="E907" s="39" t="s">
        <v>5</v>
      </c>
    </row>
    <row r="908" spans="1:16" ht="12.75">
      <c r="A908" t="s">
        <v>50</v>
      </c>
      <c s="34" t="s">
        <v>1248</v>
      </c>
      <c s="34" t="s">
        <v>1249</v>
      </c>
      <c s="35" t="s">
        <v>5</v>
      </c>
      <c s="6" t="s">
        <v>1250</v>
      </c>
      <c s="36" t="s">
        <v>464</v>
      </c>
      <c s="37">
        <v>2.721</v>
      </c>
      <c s="36">
        <v>0.55</v>
      </c>
      <c s="36">
        <f>ROUND(G908*H908,6)</f>
      </c>
      <c r="L908" s="38">
        <v>0</v>
      </c>
      <c s="32">
        <f>ROUND(ROUND(L908,2)*ROUND(G908,3),2)</f>
      </c>
      <c s="36" t="s">
        <v>447</v>
      </c>
      <c>
        <f>(M908*21)/100</f>
      </c>
      <c t="s">
        <v>28</v>
      </c>
    </row>
    <row r="909" spans="1:5" ht="12.75">
      <c r="A909" s="35" t="s">
        <v>56</v>
      </c>
      <c r="E909" s="39" t="s">
        <v>1250</v>
      </c>
    </row>
    <row r="910" spans="1:5" ht="12.75">
      <c r="A910" s="35" t="s">
        <v>57</v>
      </c>
      <c r="E910" s="40" t="s">
        <v>5</v>
      </c>
    </row>
    <row r="911" spans="1:5" ht="12.75">
      <c r="A911" t="s">
        <v>58</v>
      </c>
      <c r="E911" s="39" t="s">
        <v>5</v>
      </c>
    </row>
    <row r="912" spans="1:16" ht="25.5">
      <c r="A912" t="s">
        <v>50</v>
      </c>
      <c s="34" t="s">
        <v>1251</v>
      </c>
      <c s="34" t="s">
        <v>1252</v>
      </c>
      <c s="35" t="s">
        <v>5</v>
      </c>
      <c s="6" t="s">
        <v>1253</v>
      </c>
      <c s="36" t="s">
        <v>48</v>
      </c>
      <c s="37">
        <v>37.04</v>
      </c>
      <c s="36">
        <v>0</v>
      </c>
      <c s="36">
        <f>ROUND(G912*H912,6)</f>
      </c>
      <c r="L912" s="38">
        <v>0</v>
      </c>
      <c s="32">
        <f>ROUND(ROUND(L912,2)*ROUND(G912,3),2)</f>
      </c>
      <c s="36" t="s">
        <v>447</v>
      </c>
      <c>
        <f>(M912*21)/100</f>
      </c>
      <c t="s">
        <v>28</v>
      </c>
    </row>
    <row r="913" spans="1:5" ht="25.5">
      <c r="A913" s="35" t="s">
        <v>56</v>
      </c>
      <c r="E913" s="39" t="s">
        <v>1253</v>
      </c>
    </row>
    <row r="914" spans="1:5" ht="12.75">
      <c r="A914" s="35" t="s">
        <v>57</v>
      </c>
      <c r="E914" s="40" t="s">
        <v>1239</v>
      </c>
    </row>
    <row r="915" spans="1:5" ht="12.75">
      <c r="A915" t="s">
        <v>58</v>
      </c>
      <c r="E915" s="39" t="s">
        <v>5</v>
      </c>
    </row>
    <row r="916" spans="1:16" ht="25.5">
      <c r="A916" t="s">
        <v>50</v>
      </c>
      <c s="34" t="s">
        <v>1254</v>
      </c>
      <c s="34" t="s">
        <v>1255</v>
      </c>
      <c s="35" t="s">
        <v>5</v>
      </c>
      <c s="6" t="s">
        <v>1256</v>
      </c>
      <c s="36" t="s">
        <v>48</v>
      </c>
      <c s="37">
        <v>36</v>
      </c>
      <c s="36">
        <v>0</v>
      </c>
      <c s="36">
        <f>ROUND(G916*H916,6)</f>
      </c>
      <c r="L916" s="38">
        <v>0</v>
      </c>
      <c s="32">
        <f>ROUND(ROUND(L916,2)*ROUND(G916,3),2)</f>
      </c>
      <c s="36" t="s">
        <v>447</v>
      </c>
      <c>
        <f>(M916*21)/100</f>
      </c>
      <c t="s">
        <v>28</v>
      </c>
    </row>
    <row r="917" spans="1:5" ht="25.5">
      <c r="A917" s="35" t="s">
        <v>56</v>
      </c>
      <c r="E917" s="39" t="s">
        <v>1256</v>
      </c>
    </row>
    <row r="918" spans="1:5" ht="12.75">
      <c r="A918" s="35" t="s">
        <v>57</v>
      </c>
      <c r="E918" s="40" t="s">
        <v>5</v>
      </c>
    </row>
    <row r="919" spans="1:5" ht="12.75">
      <c r="A919" t="s">
        <v>58</v>
      </c>
      <c r="E919" s="39" t="s">
        <v>5</v>
      </c>
    </row>
    <row r="920" spans="1:16" ht="12.75">
      <c r="A920" t="s">
        <v>50</v>
      </c>
      <c s="34" t="s">
        <v>1257</v>
      </c>
      <c s="34" t="s">
        <v>1258</v>
      </c>
      <c s="35" t="s">
        <v>5</v>
      </c>
      <c s="6" t="s">
        <v>1259</v>
      </c>
      <c s="36" t="s">
        <v>464</v>
      </c>
      <c s="37">
        <v>21.204</v>
      </c>
      <c s="36">
        <v>0.00281</v>
      </c>
      <c s="36">
        <f>ROUND(G920*H920,6)</f>
      </c>
      <c r="L920" s="38">
        <v>0</v>
      </c>
      <c s="32">
        <f>ROUND(ROUND(L920,2)*ROUND(G920,3),2)</f>
      </c>
      <c s="36" t="s">
        <v>447</v>
      </c>
      <c>
        <f>(M920*21)/100</f>
      </c>
      <c t="s">
        <v>28</v>
      </c>
    </row>
    <row r="921" spans="1:5" ht="12.75">
      <c r="A921" s="35" t="s">
        <v>56</v>
      </c>
      <c r="E921" s="39" t="s">
        <v>1259</v>
      </c>
    </row>
    <row r="922" spans="1:5" ht="38.25">
      <c r="A922" s="35" t="s">
        <v>57</v>
      </c>
      <c r="E922" s="40" t="s">
        <v>1260</v>
      </c>
    </row>
    <row r="923" spans="1:5" ht="12.75">
      <c r="A923" t="s">
        <v>58</v>
      </c>
      <c r="E923" s="39" t="s">
        <v>5</v>
      </c>
    </row>
    <row r="924" spans="1:16" ht="25.5">
      <c r="A924" t="s">
        <v>50</v>
      </c>
      <c s="34" t="s">
        <v>1261</v>
      </c>
      <c s="34" t="s">
        <v>1262</v>
      </c>
      <c s="35" t="s">
        <v>5</v>
      </c>
      <c s="6" t="s">
        <v>1263</v>
      </c>
      <c s="36" t="s">
        <v>446</v>
      </c>
      <c s="37">
        <v>523.193</v>
      </c>
      <c s="36">
        <v>0</v>
      </c>
      <c s="36">
        <f>ROUND(G924*H924,6)</f>
      </c>
      <c r="L924" s="38">
        <v>0</v>
      </c>
      <c s="32">
        <f>ROUND(ROUND(L924,2)*ROUND(G924,3),2)</f>
      </c>
      <c s="36" t="s">
        <v>61</v>
      </c>
      <c>
        <f>(M924*21)/100</f>
      </c>
      <c t="s">
        <v>28</v>
      </c>
    </row>
    <row r="925" spans="1:5" ht="25.5">
      <c r="A925" s="35" t="s">
        <v>56</v>
      </c>
      <c r="E925" s="39" t="s">
        <v>1263</v>
      </c>
    </row>
    <row r="926" spans="1:5" ht="12.75">
      <c r="A926" s="35" t="s">
        <v>57</v>
      </c>
      <c r="E926" s="40" t="s">
        <v>1264</v>
      </c>
    </row>
    <row r="927" spans="1:5" ht="12.75">
      <c r="A927" t="s">
        <v>58</v>
      </c>
      <c r="E927" s="39" t="s">
        <v>5</v>
      </c>
    </row>
    <row r="928" spans="1:16" ht="25.5">
      <c r="A928" t="s">
        <v>50</v>
      </c>
      <c s="34" t="s">
        <v>1265</v>
      </c>
      <c s="34" t="s">
        <v>1266</v>
      </c>
      <c s="35" t="s">
        <v>5</v>
      </c>
      <c s="6" t="s">
        <v>1267</v>
      </c>
      <c s="36" t="s">
        <v>464</v>
      </c>
      <c s="37">
        <v>13.813</v>
      </c>
      <c s="36">
        <v>0.55</v>
      </c>
      <c s="36">
        <f>ROUND(G928*H928,6)</f>
      </c>
      <c r="L928" s="38">
        <v>0</v>
      </c>
      <c s="32">
        <f>ROUND(ROUND(L928,2)*ROUND(G928,3),2)</f>
      </c>
      <c s="36" t="s">
        <v>61</v>
      </c>
      <c>
        <f>(M928*21)/100</f>
      </c>
      <c t="s">
        <v>28</v>
      </c>
    </row>
    <row r="929" spans="1:5" ht="25.5">
      <c r="A929" s="35" t="s">
        <v>56</v>
      </c>
      <c r="E929" s="39" t="s">
        <v>1268</v>
      </c>
    </row>
    <row r="930" spans="1:5" ht="12.75">
      <c r="A930" s="35" t="s">
        <v>57</v>
      </c>
      <c r="E930" s="40" t="s">
        <v>5</v>
      </c>
    </row>
    <row r="931" spans="1:5" ht="12.75">
      <c r="A931" t="s">
        <v>58</v>
      </c>
      <c r="E931" s="39" t="s">
        <v>5</v>
      </c>
    </row>
    <row r="932" spans="1:16" ht="25.5">
      <c r="A932" t="s">
        <v>50</v>
      </c>
      <c s="34" t="s">
        <v>1269</v>
      </c>
      <c s="34" t="s">
        <v>1270</v>
      </c>
      <c s="35" t="s">
        <v>5</v>
      </c>
      <c s="6" t="s">
        <v>1271</v>
      </c>
      <c s="36" t="s">
        <v>464</v>
      </c>
      <c s="37">
        <v>13.813</v>
      </c>
      <c s="36">
        <v>0.02337</v>
      </c>
      <c s="36">
        <f>ROUND(G932*H932,6)</f>
      </c>
      <c r="L932" s="38">
        <v>0</v>
      </c>
      <c s="32">
        <f>ROUND(ROUND(L932,2)*ROUND(G932,3),2)</f>
      </c>
      <c s="36" t="s">
        <v>447</v>
      </c>
      <c>
        <f>(M932*21)/100</f>
      </c>
      <c t="s">
        <v>28</v>
      </c>
    </row>
    <row r="933" spans="1:5" ht="25.5">
      <c r="A933" s="35" t="s">
        <v>56</v>
      </c>
      <c r="E933" s="39" t="s">
        <v>1271</v>
      </c>
    </row>
    <row r="934" spans="1:5" ht="12.75">
      <c r="A934" s="35" t="s">
        <v>57</v>
      </c>
      <c r="E934" s="40" t="s">
        <v>1272</v>
      </c>
    </row>
    <row r="935" spans="1:5" ht="12.75">
      <c r="A935" t="s">
        <v>58</v>
      </c>
      <c r="E935" s="39" t="s">
        <v>5</v>
      </c>
    </row>
    <row r="936" spans="1:16" ht="25.5">
      <c r="A936" t="s">
        <v>50</v>
      </c>
      <c s="34" t="s">
        <v>1273</v>
      </c>
      <c s="34" t="s">
        <v>1274</v>
      </c>
      <c s="35" t="s">
        <v>5</v>
      </c>
      <c s="6" t="s">
        <v>1275</v>
      </c>
      <c s="36" t="s">
        <v>446</v>
      </c>
      <c s="37">
        <v>643.3</v>
      </c>
      <c s="36">
        <v>0</v>
      </c>
      <c s="36">
        <f>ROUND(G936*H936,6)</f>
      </c>
      <c r="L936" s="38">
        <v>0</v>
      </c>
      <c s="32">
        <f>ROUND(ROUND(L936,2)*ROUND(G936,3),2)</f>
      </c>
      <c s="36" t="s">
        <v>61</v>
      </c>
      <c>
        <f>(M936*21)/100</f>
      </c>
      <c t="s">
        <v>28</v>
      </c>
    </row>
    <row r="937" spans="1:5" ht="25.5">
      <c r="A937" s="35" t="s">
        <v>56</v>
      </c>
      <c r="E937" s="39" t="s">
        <v>1275</v>
      </c>
    </row>
    <row r="938" spans="1:5" ht="216.75">
      <c r="A938" s="35" t="s">
        <v>57</v>
      </c>
      <c r="E938" s="40" t="s">
        <v>1243</v>
      </c>
    </row>
    <row r="939" spans="1:5" ht="12.75">
      <c r="A939" t="s">
        <v>58</v>
      </c>
      <c r="E939" s="39" t="s">
        <v>5</v>
      </c>
    </row>
    <row r="940" spans="1:16" ht="25.5">
      <c r="A940" t="s">
        <v>50</v>
      </c>
      <c s="34" t="s">
        <v>1276</v>
      </c>
      <c s="34" t="s">
        <v>1277</v>
      </c>
      <c s="35" t="s">
        <v>5</v>
      </c>
      <c s="6" t="s">
        <v>1278</v>
      </c>
      <c s="36" t="s">
        <v>139</v>
      </c>
      <c s="37">
        <v>36</v>
      </c>
      <c s="36">
        <v>0</v>
      </c>
      <c s="36">
        <f>ROUND(G940*H940,6)</f>
      </c>
      <c r="L940" s="38">
        <v>0</v>
      </c>
      <c s="32">
        <f>ROUND(ROUND(L940,2)*ROUND(G940,3),2)</f>
      </c>
      <c s="36" t="s">
        <v>61</v>
      </c>
      <c>
        <f>(M940*21)/100</f>
      </c>
      <c t="s">
        <v>28</v>
      </c>
    </row>
    <row r="941" spans="1:5" ht="25.5">
      <c r="A941" s="35" t="s">
        <v>56</v>
      </c>
      <c r="E941" s="39" t="s">
        <v>1278</v>
      </c>
    </row>
    <row r="942" spans="1:5" ht="38.25">
      <c r="A942" s="35" t="s">
        <v>57</v>
      </c>
      <c r="E942" s="40" t="s">
        <v>1279</v>
      </c>
    </row>
    <row r="943" spans="1:5" ht="12.75">
      <c r="A943" t="s">
        <v>58</v>
      </c>
      <c r="E943" s="39" t="s">
        <v>5</v>
      </c>
    </row>
    <row r="944" spans="1:16" ht="38.25">
      <c r="A944" t="s">
        <v>50</v>
      </c>
      <c s="34" t="s">
        <v>1280</v>
      </c>
      <c s="34" t="s">
        <v>1281</v>
      </c>
      <c s="35" t="s">
        <v>5</v>
      </c>
      <c s="6" t="s">
        <v>1282</v>
      </c>
      <c s="36" t="s">
        <v>139</v>
      </c>
      <c s="37">
        <v>28</v>
      </c>
      <c s="36">
        <v>0.02733</v>
      </c>
      <c s="36">
        <f>ROUND(G944*H944,6)</f>
      </c>
      <c r="L944" s="38">
        <v>0</v>
      </c>
      <c s="32">
        <f>ROUND(ROUND(L944,2)*ROUND(G944,3),2)</f>
      </c>
      <c s="36" t="s">
        <v>61</v>
      </c>
      <c>
        <f>(M944*21)/100</f>
      </c>
      <c t="s">
        <v>28</v>
      </c>
    </row>
    <row r="945" spans="1:5" ht="51">
      <c r="A945" s="35" t="s">
        <v>56</v>
      </c>
      <c r="E945" s="39" t="s">
        <v>1283</v>
      </c>
    </row>
    <row r="946" spans="1:5" ht="51">
      <c r="A946" s="35" t="s">
        <v>57</v>
      </c>
      <c r="E946" s="40" t="s">
        <v>1284</v>
      </c>
    </row>
    <row r="947" spans="1:5" ht="12.75">
      <c r="A947" t="s">
        <v>58</v>
      </c>
      <c r="E947" s="39" t="s">
        <v>5</v>
      </c>
    </row>
    <row r="948" spans="1:16" ht="38.25">
      <c r="A948" t="s">
        <v>50</v>
      </c>
      <c s="34" t="s">
        <v>1285</v>
      </c>
      <c s="34" t="s">
        <v>1286</v>
      </c>
      <c s="35" t="s">
        <v>5</v>
      </c>
      <c s="6" t="s">
        <v>1287</v>
      </c>
      <c s="36" t="s">
        <v>139</v>
      </c>
      <c s="37">
        <v>8</v>
      </c>
      <c s="36">
        <v>0.02733</v>
      </c>
      <c s="36">
        <f>ROUND(G948*H948,6)</f>
      </c>
      <c r="L948" s="38">
        <v>0</v>
      </c>
      <c s="32">
        <f>ROUND(ROUND(L948,2)*ROUND(G948,3),2)</f>
      </c>
      <c s="36" t="s">
        <v>61</v>
      </c>
      <c>
        <f>(M948*21)/100</f>
      </c>
      <c t="s">
        <v>28</v>
      </c>
    </row>
    <row r="949" spans="1:5" ht="51">
      <c r="A949" s="35" t="s">
        <v>56</v>
      </c>
      <c r="E949" s="39" t="s">
        <v>1288</v>
      </c>
    </row>
    <row r="950" spans="1:5" ht="12.75">
      <c r="A950" s="35" t="s">
        <v>57</v>
      </c>
      <c r="E950" s="40" t="s">
        <v>1289</v>
      </c>
    </row>
    <row r="951" spans="1:5" ht="12.75">
      <c r="A951" t="s">
        <v>58</v>
      </c>
      <c r="E951" s="39" t="s">
        <v>5</v>
      </c>
    </row>
    <row r="952" spans="1:16" ht="38.25">
      <c r="A952" t="s">
        <v>50</v>
      </c>
      <c s="34" t="s">
        <v>1290</v>
      </c>
      <c s="34" t="s">
        <v>1291</v>
      </c>
      <c s="35" t="s">
        <v>5</v>
      </c>
      <c s="6" t="s">
        <v>1292</v>
      </c>
      <c s="36" t="s">
        <v>139</v>
      </c>
      <c s="37">
        <v>1</v>
      </c>
      <c s="36">
        <v>0.02733</v>
      </c>
      <c s="36">
        <f>ROUND(G952*H952,6)</f>
      </c>
      <c r="L952" s="38">
        <v>0</v>
      </c>
      <c s="32">
        <f>ROUND(ROUND(L952,2)*ROUND(G952,3),2)</f>
      </c>
      <c s="36" t="s">
        <v>61</v>
      </c>
      <c>
        <f>(M952*21)/100</f>
      </c>
      <c t="s">
        <v>28</v>
      </c>
    </row>
    <row r="953" spans="1:5" ht="63.75">
      <c r="A953" s="35" t="s">
        <v>56</v>
      </c>
      <c r="E953" s="39" t="s">
        <v>1293</v>
      </c>
    </row>
    <row r="954" spans="1:5" ht="12.75">
      <c r="A954" s="35" t="s">
        <v>57</v>
      </c>
      <c r="E954" s="40" t="s">
        <v>1294</v>
      </c>
    </row>
    <row r="955" spans="1:5" ht="12.75">
      <c r="A955" t="s">
        <v>58</v>
      </c>
      <c r="E955" s="39" t="s">
        <v>5</v>
      </c>
    </row>
    <row r="956" spans="1:16" ht="25.5">
      <c r="A956" t="s">
        <v>50</v>
      </c>
      <c s="34" t="s">
        <v>1295</v>
      </c>
      <c s="34" t="s">
        <v>1296</v>
      </c>
      <c s="35" t="s">
        <v>5</v>
      </c>
      <c s="6" t="s">
        <v>1297</v>
      </c>
      <c s="36" t="s">
        <v>139</v>
      </c>
      <c s="37">
        <v>5</v>
      </c>
      <c s="36">
        <v>0.02733</v>
      </c>
      <c s="36">
        <f>ROUND(G956*H956,6)</f>
      </c>
      <c r="L956" s="38">
        <v>0</v>
      </c>
      <c s="32">
        <f>ROUND(ROUND(L956,2)*ROUND(G956,3),2)</f>
      </c>
      <c s="36" t="s">
        <v>61</v>
      </c>
      <c>
        <f>(M956*21)/100</f>
      </c>
      <c t="s">
        <v>28</v>
      </c>
    </row>
    <row r="957" spans="1:5" ht="51">
      <c r="A957" s="35" t="s">
        <v>56</v>
      </c>
      <c r="E957" s="39" t="s">
        <v>1298</v>
      </c>
    </row>
    <row r="958" spans="1:5" ht="12.75">
      <c r="A958" s="35" t="s">
        <v>57</v>
      </c>
      <c r="E958" s="40" t="s">
        <v>1299</v>
      </c>
    </row>
    <row r="959" spans="1:5" ht="12.75">
      <c r="A959" t="s">
        <v>58</v>
      </c>
      <c r="E959" s="39" t="s">
        <v>5</v>
      </c>
    </row>
    <row r="960" spans="1:16" ht="25.5">
      <c r="A960" t="s">
        <v>50</v>
      </c>
      <c s="34" t="s">
        <v>1300</v>
      </c>
      <c s="34" t="s">
        <v>1301</v>
      </c>
      <c s="35" t="s">
        <v>5</v>
      </c>
      <c s="6" t="s">
        <v>1302</v>
      </c>
      <c s="36" t="s">
        <v>139</v>
      </c>
      <c s="37">
        <v>1</v>
      </c>
      <c s="36">
        <v>0.02733</v>
      </c>
      <c s="36">
        <f>ROUND(G960*H960,6)</f>
      </c>
      <c r="L960" s="38">
        <v>0</v>
      </c>
      <c s="32">
        <f>ROUND(ROUND(L960,2)*ROUND(G960,3),2)</f>
      </c>
      <c s="36" t="s">
        <v>61</v>
      </c>
      <c>
        <f>(M960*21)/100</f>
      </c>
      <c t="s">
        <v>28</v>
      </c>
    </row>
    <row r="961" spans="1:5" ht="38.25">
      <c r="A961" s="35" t="s">
        <v>56</v>
      </c>
      <c r="E961" s="39" t="s">
        <v>1303</v>
      </c>
    </row>
    <row r="962" spans="1:5" ht="12.75">
      <c r="A962" s="35" t="s">
        <v>57</v>
      </c>
      <c r="E962" s="40" t="s">
        <v>1304</v>
      </c>
    </row>
    <row r="963" spans="1:5" ht="12.75">
      <c r="A963" t="s">
        <v>58</v>
      </c>
      <c r="E963" s="39" t="s">
        <v>5</v>
      </c>
    </row>
    <row r="964" spans="1:16" ht="12.75">
      <c r="A964" t="s">
        <v>50</v>
      </c>
      <c s="34" t="s">
        <v>1305</v>
      </c>
      <c s="34" t="s">
        <v>1306</v>
      </c>
      <c s="35" t="s">
        <v>5</v>
      </c>
      <c s="6" t="s">
        <v>1307</v>
      </c>
      <c s="36" t="s">
        <v>139</v>
      </c>
      <c s="37">
        <v>320</v>
      </c>
      <c s="36">
        <v>0.02733</v>
      </c>
      <c s="36">
        <f>ROUND(G964*H964,6)</f>
      </c>
      <c r="L964" s="38">
        <v>0</v>
      </c>
      <c s="32">
        <f>ROUND(ROUND(L964,2)*ROUND(G964,3),2)</f>
      </c>
      <c s="36" t="s">
        <v>61</v>
      </c>
      <c>
        <f>(M964*21)/100</f>
      </c>
      <c t="s">
        <v>28</v>
      </c>
    </row>
    <row r="965" spans="1:5" ht="12.75">
      <c r="A965" s="35" t="s">
        <v>56</v>
      </c>
      <c r="E965" s="39" t="s">
        <v>1307</v>
      </c>
    </row>
    <row r="966" spans="1:5" ht="12.75">
      <c r="A966" s="35" t="s">
        <v>57</v>
      </c>
      <c r="E966" s="40" t="s">
        <v>1308</v>
      </c>
    </row>
    <row r="967" spans="1:5" ht="12.75">
      <c r="A967" t="s">
        <v>58</v>
      </c>
      <c r="E967" s="39" t="s">
        <v>5</v>
      </c>
    </row>
    <row r="968" spans="1:16" ht="25.5">
      <c r="A968" t="s">
        <v>50</v>
      </c>
      <c s="34" t="s">
        <v>1309</v>
      </c>
      <c s="34" t="s">
        <v>1310</v>
      </c>
      <c s="35" t="s">
        <v>5</v>
      </c>
      <c s="6" t="s">
        <v>1311</v>
      </c>
      <c s="36" t="s">
        <v>446</v>
      </c>
      <c s="37">
        <v>520.45</v>
      </c>
      <c s="36">
        <v>0</v>
      </c>
      <c s="36">
        <f>ROUND(G968*H968,6)</f>
      </c>
      <c r="L968" s="38">
        <v>0</v>
      </c>
      <c s="32">
        <f>ROUND(ROUND(L968,2)*ROUND(G968,3),2)</f>
      </c>
      <c s="36" t="s">
        <v>447</v>
      </c>
      <c>
        <f>(M968*21)/100</f>
      </c>
      <c t="s">
        <v>28</v>
      </c>
    </row>
    <row r="969" spans="1:5" ht="25.5">
      <c r="A969" s="35" t="s">
        <v>56</v>
      </c>
      <c r="E969" s="39" t="s">
        <v>1311</v>
      </c>
    </row>
    <row r="970" spans="1:5" ht="12.75">
      <c r="A970" s="35" t="s">
        <v>57</v>
      </c>
      <c r="E970" s="40" t="s">
        <v>1312</v>
      </c>
    </row>
    <row r="971" spans="1:5" ht="12.75">
      <c r="A971" t="s">
        <v>58</v>
      </c>
      <c r="E971" s="39" t="s">
        <v>5</v>
      </c>
    </row>
    <row r="972" spans="1:16" ht="25.5">
      <c r="A972" t="s">
        <v>50</v>
      </c>
      <c s="34" t="s">
        <v>1313</v>
      </c>
      <c s="34" t="s">
        <v>1314</v>
      </c>
      <c s="35" t="s">
        <v>5</v>
      </c>
      <c s="6" t="s">
        <v>1315</v>
      </c>
      <c s="36" t="s">
        <v>1095</v>
      </c>
      <c s="37">
        <v>14182.82</v>
      </c>
      <c s="36">
        <v>0</v>
      </c>
      <c s="36">
        <f>ROUND(G972*H972,6)</f>
      </c>
      <c r="L972" s="38">
        <v>0</v>
      </c>
      <c s="32">
        <f>ROUND(ROUND(L972,2)*ROUND(G972,3),2)</f>
      </c>
      <c s="36" t="s">
        <v>447</v>
      </c>
      <c>
        <f>(M972*21)/100</f>
      </c>
      <c t="s">
        <v>28</v>
      </c>
    </row>
    <row r="973" spans="1:5" ht="25.5">
      <c r="A973" s="35" t="s">
        <v>56</v>
      </c>
      <c r="E973" s="39" t="s">
        <v>1315</v>
      </c>
    </row>
    <row r="974" spans="1:5" ht="12.75">
      <c r="A974" s="35" t="s">
        <v>57</v>
      </c>
      <c r="E974" s="40" t="s">
        <v>5</v>
      </c>
    </row>
    <row r="975" spans="1:5" ht="12.75">
      <c r="A975" t="s">
        <v>58</v>
      </c>
      <c r="E975" s="39" t="s">
        <v>5</v>
      </c>
    </row>
    <row r="976" spans="1:13" ht="12.75">
      <c r="A976" t="s">
        <v>47</v>
      </c>
      <c r="C976" s="31" t="s">
        <v>1316</v>
      </c>
      <c r="E976" s="33" t="s">
        <v>1317</v>
      </c>
      <c r="J976" s="32">
        <f>0</f>
      </c>
      <c s="32">
        <f>0</f>
      </c>
      <c s="32">
        <f>0+L977+L981+L985+L989+L993+L997+L1001+L1005+L1009+L1013+L1017+L1021+L1025+L1029+L1033+L1037+L1041+L1045+L1049+L1053+L1057+L1061+L1065+L1069</f>
      </c>
      <c s="32">
        <f>0+M977+M981+M985+M989+M993+M997+M1001+M1005+M1009+M1013+M1017+M1021+M1025+M1029+M1033+M1037+M1041+M1045+M1049+M1053+M1057+M1061+M1065+M1069</f>
      </c>
    </row>
    <row r="977" spans="1:16" ht="25.5">
      <c r="A977" t="s">
        <v>50</v>
      </c>
      <c s="34" t="s">
        <v>1318</v>
      </c>
      <c s="34" t="s">
        <v>1319</v>
      </c>
      <c s="35" t="s">
        <v>5</v>
      </c>
      <c s="6" t="s">
        <v>1320</v>
      </c>
      <c s="36" t="s">
        <v>446</v>
      </c>
      <c s="37">
        <v>26</v>
      </c>
      <c s="36">
        <v>0.02245</v>
      </c>
      <c s="36">
        <f>ROUND(G977*H977,6)</f>
      </c>
      <c r="L977" s="38">
        <v>0</v>
      </c>
      <c s="32">
        <f>ROUND(ROUND(L977,2)*ROUND(G977,3),2)</f>
      </c>
      <c s="36" t="s">
        <v>447</v>
      </c>
      <c>
        <f>(M977*21)/100</f>
      </c>
      <c t="s">
        <v>28</v>
      </c>
    </row>
    <row r="978" spans="1:5" ht="38.25">
      <c r="A978" s="35" t="s">
        <v>56</v>
      </c>
      <c r="E978" s="39" t="s">
        <v>1321</v>
      </c>
    </row>
    <row r="979" spans="1:5" ht="38.25">
      <c r="A979" s="35" t="s">
        <v>57</v>
      </c>
      <c r="E979" s="40" t="s">
        <v>1322</v>
      </c>
    </row>
    <row r="980" spans="1:5" ht="12.75">
      <c r="A980" t="s">
        <v>58</v>
      </c>
      <c r="E980" s="39" t="s">
        <v>5</v>
      </c>
    </row>
    <row r="981" spans="1:16" ht="25.5">
      <c r="A981" t="s">
        <v>50</v>
      </c>
      <c s="34" t="s">
        <v>1323</v>
      </c>
      <c s="34" t="s">
        <v>1324</v>
      </c>
      <c s="35" t="s">
        <v>5</v>
      </c>
      <c s="6" t="s">
        <v>1325</v>
      </c>
      <c s="36" t="s">
        <v>446</v>
      </c>
      <c s="37">
        <v>336.118</v>
      </c>
      <c s="36">
        <v>0.0002</v>
      </c>
      <c s="36">
        <f>ROUND(G981*H981,6)</f>
      </c>
      <c r="L981" s="38">
        <v>0</v>
      </c>
      <c s="32">
        <f>ROUND(ROUND(L981,2)*ROUND(G981,3),2)</f>
      </c>
      <c s="36" t="s">
        <v>447</v>
      </c>
      <c>
        <f>(M981*21)/100</f>
      </c>
      <c t="s">
        <v>28</v>
      </c>
    </row>
    <row r="982" spans="1:5" ht="25.5">
      <c r="A982" s="35" t="s">
        <v>56</v>
      </c>
      <c r="E982" s="39" t="s">
        <v>1325</v>
      </c>
    </row>
    <row r="983" spans="1:5" ht="178.5">
      <c r="A983" s="35" t="s">
        <v>57</v>
      </c>
      <c r="E983" s="40" t="s">
        <v>1326</v>
      </c>
    </row>
    <row r="984" spans="1:5" ht="12.75">
      <c r="A984" t="s">
        <v>58</v>
      </c>
      <c r="E984" s="39" t="s">
        <v>5</v>
      </c>
    </row>
    <row r="985" spans="1:16" ht="38.25">
      <c r="A985" t="s">
        <v>50</v>
      </c>
      <c s="34" t="s">
        <v>1327</v>
      </c>
      <c s="34" t="s">
        <v>1328</v>
      </c>
      <c s="35" t="s">
        <v>5</v>
      </c>
      <c s="6" t="s">
        <v>1329</v>
      </c>
      <c s="36" t="s">
        <v>48</v>
      </c>
      <c s="37">
        <v>64.015</v>
      </c>
      <c s="36">
        <v>0.0002</v>
      </c>
      <c s="36">
        <f>ROUND(G985*H985,6)</f>
      </c>
      <c r="L985" s="38">
        <v>0</v>
      </c>
      <c s="32">
        <f>ROUND(ROUND(L985,2)*ROUND(G985,3),2)</f>
      </c>
      <c s="36" t="s">
        <v>447</v>
      </c>
      <c>
        <f>(M985*21)/100</f>
      </c>
      <c t="s">
        <v>28</v>
      </c>
    </row>
    <row r="986" spans="1:5" ht="38.25">
      <c r="A986" s="35" t="s">
        <v>56</v>
      </c>
      <c r="E986" s="39" t="s">
        <v>1330</v>
      </c>
    </row>
    <row r="987" spans="1:5" ht="12.75">
      <c r="A987" s="35" t="s">
        <v>57</v>
      </c>
      <c r="E987" s="40" t="s">
        <v>1331</v>
      </c>
    </row>
    <row r="988" spans="1:5" ht="12.75">
      <c r="A988" t="s">
        <v>58</v>
      </c>
      <c r="E988" s="39" t="s">
        <v>5</v>
      </c>
    </row>
    <row r="989" spans="1:16" ht="25.5">
      <c r="A989" t="s">
        <v>50</v>
      </c>
      <c s="34" t="s">
        <v>1332</v>
      </c>
      <c s="34" t="s">
        <v>1333</v>
      </c>
      <c s="35" t="s">
        <v>5</v>
      </c>
      <c s="6" t="s">
        <v>1334</v>
      </c>
      <c s="36" t="s">
        <v>48</v>
      </c>
      <c s="37">
        <v>6.225</v>
      </c>
      <c s="36">
        <v>0.00519</v>
      </c>
      <c s="36">
        <f>ROUND(G989*H989,6)</f>
      </c>
      <c r="L989" s="38">
        <v>0</v>
      </c>
      <c s="32">
        <f>ROUND(ROUND(L989,2)*ROUND(G989,3),2)</f>
      </c>
      <c s="36" t="s">
        <v>447</v>
      </c>
      <c>
        <f>(M989*21)/100</f>
      </c>
      <c t="s">
        <v>28</v>
      </c>
    </row>
    <row r="990" spans="1:5" ht="25.5">
      <c r="A990" s="35" t="s">
        <v>56</v>
      </c>
      <c r="E990" s="39" t="s">
        <v>1334</v>
      </c>
    </row>
    <row r="991" spans="1:5" ht="12.75">
      <c r="A991" s="35" t="s">
        <v>57</v>
      </c>
      <c r="E991" s="40" t="s">
        <v>1335</v>
      </c>
    </row>
    <row r="992" spans="1:5" ht="12.75">
      <c r="A992" t="s">
        <v>58</v>
      </c>
      <c r="E992" s="39" t="s">
        <v>5</v>
      </c>
    </row>
    <row r="993" spans="1:16" ht="25.5">
      <c r="A993" t="s">
        <v>50</v>
      </c>
      <c s="34" t="s">
        <v>1336</v>
      </c>
      <c s="34" t="s">
        <v>1337</v>
      </c>
      <c s="35" t="s">
        <v>5</v>
      </c>
      <c s="6" t="s">
        <v>1338</v>
      </c>
      <c s="36" t="s">
        <v>48</v>
      </c>
      <c s="37">
        <v>12.8</v>
      </c>
      <c s="36">
        <v>0.00017</v>
      </c>
      <c s="36">
        <f>ROUND(G993*H993,6)</f>
      </c>
      <c r="L993" s="38">
        <v>0</v>
      </c>
      <c s="32">
        <f>ROUND(ROUND(L993,2)*ROUND(G993,3),2)</f>
      </c>
      <c s="36" t="s">
        <v>447</v>
      </c>
      <c>
        <f>(M993*21)/100</f>
      </c>
      <c t="s">
        <v>28</v>
      </c>
    </row>
    <row r="994" spans="1:5" ht="25.5">
      <c r="A994" s="35" t="s">
        <v>56</v>
      </c>
      <c r="E994" s="39" t="s">
        <v>1338</v>
      </c>
    </row>
    <row r="995" spans="1:5" ht="12.75">
      <c r="A995" s="35" t="s">
        <v>57</v>
      </c>
      <c r="E995" s="40" t="s">
        <v>1339</v>
      </c>
    </row>
    <row r="996" spans="1:5" ht="12.75">
      <c r="A996" t="s">
        <v>58</v>
      </c>
      <c r="E996" s="39" t="s">
        <v>5</v>
      </c>
    </row>
    <row r="997" spans="1:16" ht="25.5">
      <c r="A997" t="s">
        <v>50</v>
      </c>
      <c s="34" t="s">
        <v>1340</v>
      </c>
      <c s="34" t="s">
        <v>1341</v>
      </c>
      <c s="35" t="s">
        <v>5</v>
      </c>
      <c s="6" t="s">
        <v>1342</v>
      </c>
      <c s="36" t="s">
        <v>446</v>
      </c>
      <c s="37">
        <v>247.912</v>
      </c>
      <c s="36">
        <v>0.0032</v>
      </c>
      <c s="36">
        <f>ROUND(G997*H997,6)</f>
      </c>
      <c r="L997" s="38">
        <v>0</v>
      </c>
      <c s="32">
        <f>ROUND(ROUND(L997,2)*ROUND(G997,3),2)</f>
      </c>
      <c s="36" t="s">
        <v>447</v>
      </c>
      <c>
        <f>(M997*21)/100</f>
      </c>
      <c t="s">
        <v>28</v>
      </c>
    </row>
    <row r="998" spans="1:5" ht="25.5">
      <c r="A998" s="35" t="s">
        <v>56</v>
      </c>
      <c r="E998" s="39" t="s">
        <v>1342</v>
      </c>
    </row>
    <row r="999" spans="1:5" ht="12.75">
      <c r="A999" s="35" t="s">
        <v>57</v>
      </c>
      <c r="E999" s="40" t="s">
        <v>5</v>
      </c>
    </row>
    <row r="1000" spans="1:5" ht="12.75">
      <c r="A1000" t="s">
        <v>58</v>
      </c>
      <c r="E1000" s="39" t="s">
        <v>5</v>
      </c>
    </row>
    <row r="1001" spans="1:16" ht="25.5">
      <c r="A1001" t="s">
        <v>50</v>
      </c>
      <c s="34" t="s">
        <v>1343</v>
      </c>
      <c s="34" t="s">
        <v>1344</v>
      </c>
      <c s="35" t="s">
        <v>5</v>
      </c>
      <c s="6" t="s">
        <v>1345</v>
      </c>
      <c s="36" t="s">
        <v>446</v>
      </c>
      <c s="37">
        <v>20</v>
      </c>
      <c s="36">
        <v>0</v>
      </c>
      <c s="36">
        <f>ROUND(G1001*H1001,6)</f>
      </c>
      <c r="L1001" s="38">
        <v>0</v>
      </c>
      <c s="32">
        <f>ROUND(ROUND(L1001,2)*ROUND(G1001,3),2)</f>
      </c>
      <c s="36" t="s">
        <v>447</v>
      </c>
      <c>
        <f>(M1001*21)/100</f>
      </c>
      <c t="s">
        <v>28</v>
      </c>
    </row>
    <row r="1002" spans="1:5" ht="25.5">
      <c r="A1002" s="35" t="s">
        <v>56</v>
      </c>
      <c r="E1002" s="39" t="s">
        <v>1345</v>
      </c>
    </row>
    <row r="1003" spans="1:5" ht="12.75">
      <c r="A1003" s="35" t="s">
        <v>57</v>
      </c>
      <c r="E1003" s="40" t="s">
        <v>1346</v>
      </c>
    </row>
    <row r="1004" spans="1:5" ht="12.75">
      <c r="A1004" t="s">
        <v>58</v>
      </c>
      <c r="E1004" s="39" t="s">
        <v>5</v>
      </c>
    </row>
    <row r="1005" spans="1:16" ht="25.5">
      <c r="A1005" t="s">
        <v>50</v>
      </c>
      <c s="34" t="s">
        <v>1347</v>
      </c>
      <c s="34" t="s">
        <v>1348</v>
      </c>
      <c s="35" t="s">
        <v>5</v>
      </c>
      <c s="6" t="s">
        <v>1349</v>
      </c>
      <c s="36" t="s">
        <v>446</v>
      </c>
      <c s="37">
        <v>60.228</v>
      </c>
      <c s="36">
        <v>0</v>
      </c>
      <c s="36">
        <f>ROUND(G1005*H1005,6)</f>
      </c>
      <c r="L1005" s="38">
        <v>0</v>
      </c>
      <c s="32">
        <f>ROUND(ROUND(L1005,2)*ROUND(G1005,3),2)</f>
      </c>
      <c s="36" t="s">
        <v>447</v>
      </c>
      <c>
        <f>(M1005*21)/100</f>
      </c>
      <c t="s">
        <v>28</v>
      </c>
    </row>
    <row r="1006" spans="1:5" ht="25.5">
      <c r="A1006" s="35" t="s">
        <v>56</v>
      </c>
      <c r="E1006" s="39" t="s">
        <v>1349</v>
      </c>
    </row>
    <row r="1007" spans="1:5" ht="12.75">
      <c r="A1007" s="35" t="s">
        <v>57</v>
      </c>
      <c r="E1007" s="40" t="s">
        <v>1350</v>
      </c>
    </row>
    <row r="1008" spans="1:5" ht="12.75">
      <c r="A1008" t="s">
        <v>58</v>
      </c>
      <c r="E1008" s="39" t="s">
        <v>5</v>
      </c>
    </row>
    <row r="1009" spans="1:16" ht="25.5">
      <c r="A1009" t="s">
        <v>50</v>
      </c>
      <c s="34" t="s">
        <v>1351</v>
      </c>
      <c s="34" t="s">
        <v>1352</v>
      </c>
      <c s="35" t="s">
        <v>5</v>
      </c>
      <c s="6" t="s">
        <v>1353</v>
      </c>
      <c s="36" t="s">
        <v>446</v>
      </c>
      <c s="37">
        <v>126.96</v>
      </c>
      <c s="36">
        <v>0.0016</v>
      </c>
      <c s="36">
        <f>ROUND(G1009*H1009,6)</f>
      </c>
      <c r="L1009" s="38">
        <v>0</v>
      </c>
      <c s="32">
        <f>ROUND(ROUND(L1009,2)*ROUND(G1009,3),2)</f>
      </c>
      <c s="36" t="s">
        <v>447</v>
      </c>
      <c>
        <f>(M1009*21)/100</f>
      </c>
      <c t="s">
        <v>28</v>
      </c>
    </row>
    <row r="1010" spans="1:5" ht="25.5">
      <c r="A1010" s="35" t="s">
        <v>56</v>
      </c>
      <c r="E1010" s="39" t="s">
        <v>1353</v>
      </c>
    </row>
    <row r="1011" spans="1:5" ht="255">
      <c r="A1011" s="35" t="s">
        <v>57</v>
      </c>
      <c r="E1011" s="40" t="s">
        <v>735</v>
      </c>
    </row>
    <row r="1012" spans="1:5" ht="12.75">
      <c r="A1012" t="s">
        <v>58</v>
      </c>
      <c r="E1012" s="39" t="s">
        <v>5</v>
      </c>
    </row>
    <row r="1013" spans="1:16" ht="12.75">
      <c r="A1013" t="s">
        <v>50</v>
      </c>
      <c s="34" t="s">
        <v>1354</v>
      </c>
      <c s="34" t="s">
        <v>1355</v>
      </c>
      <c s="35" t="s">
        <v>5</v>
      </c>
      <c s="6" t="s">
        <v>1356</v>
      </c>
      <c s="36" t="s">
        <v>446</v>
      </c>
      <c s="37">
        <v>199.16</v>
      </c>
      <c s="36">
        <v>0</v>
      </c>
      <c s="36">
        <f>ROUND(G1013*H1013,6)</f>
      </c>
      <c r="L1013" s="38">
        <v>0</v>
      </c>
      <c s="32">
        <f>ROUND(ROUND(L1013,2)*ROUND(G1013,3),2)</f>
      </c>
      <c s="36" t="s">
        <v>447</v>
      </c>
      <c>
        <f>(M1013*21)/100</f>
      </c>
      <c t="s">
        <v>28</v>
      </c>
    </row>
    <row r="1014" spans="1:5" ht="12.75">
      <c r="A1014" s="35" t="s">
        <v>56</v>
      </c>
      <c r="E1014" s="39" t="s">
        <v>1356</v>
      </c>
    </row>
    <row r="1015" spans="1:5" ht="153">
      <c r="A1015" s="35" t="s">
        <v>57</v>
      </c>
      <c r="E1015" s="40" t="s">
        <v>1357</v>
      </c>
    </row>
    <row r="1016" spans="1:5" ht="12.75">
      <c r="A1016" t="s">
        <v>58</v>
      </c>
      <c r="E1016" s="39" t="s">
        <v>5</v>
      </c>
    </row>
    <row r="1017" spans="1:16" ht="25.5">
      <c r="A1017" t="s">
        <v>50</v>
      </c>
      <c s="34" t="s">
        <v>1358</v>
      </c>
      <c s="34" t="s">
        <v>1359</v>
      </c>
      <c s="35" t="s">
        <v>5</v>
      </c>
      <c s="6" t="s">
        <v>1360</v>
      </c>
      <c s="36" t="s">
        <v>139</v>
      </c>
      <c s="37">
        <v>14</v>
      </c>
      <c s="36">
        <v>3E-05</v>
      </c>
      <c s="36">
        <f>ROUND(G1017*H1017,6)</f>
      </c>
      <c r="L1017" s="38">
        <v>0</v>
      </c>
      <c s="32">
        <f>ROUND(ROUND(L1017,2)*ROUND(G1017,3),2)</f>
      </c>
      <c s="36" t="s">
        <v>61</v>
      </c>
      <c>
        <f>(M1017*21)/100</f>
      </c>
      <c t="s">
        <v>28</v>
      </c>
    </row>
    <row r="1018" spans="1:5" ht="25.5">
      <c r="A1018" s="35" t="s">
        <v>56</v>
      </c>
      <c r="E1018" s="39" t="s">
        <v>1360</v>
      </c>
    </row>
    <row r="1019" spans="1:5" ht="38.25">
      <c r="A1019" s="35" t="s">
        <v>57</v>
      </c>
      <c r="E1019" s="40" t="s">
        <v>1361</v>
      </c>
    </row>
    <row r="1020" spans="1:5" ht="12.75">
      <c r="A1020" t="s">
        <v>58</v>
      </c>
      <c r="E1020" s="39" t="s">
        <v>5</v>
      </c>
    </row>
    <row r="1021" spans="1:16" ht="25.5">
      <c r="A1021" t="s">
        <v>50</v>
      </c>
      <c s="34" t="s">
        <v>1362</v>
      </c>
      <c s="34" t="s">
        <v>1363</v>
      </c>
      <c s="35" t="s">
        <v>5</v>
      </c>
      <c s="6" t="s">
        <v>1364</v>
      </c>
      <c s="36" t="s">
        <v>139</v>
      </c>
      <c s="37">
        <v>11</v>
      </c>
      <c s="36">
        <v>0.01555</v>
      </c>
      <c s="36">
        <f>ROUND(G1021*H1021,6)</f>
      </c>
      <c r="L1021" s="38">
        <v>0</v>
      </c>
      <c s="32">
        <f>ROUND(ROUND(L1021,2)*ROUND(G1021,3),2)</f>
      </c>
      <c s="36" t="s">
        <v>447</v>
      </c>
      <c>
        <f>(M1021*21)/100</f>
      </c>
      <c t="s">
        <v>28</v>
      </c>
    </row>
    <row r="1022" spans="1:5" ht="38.25">
      <c r="A1022" s="35" t="s">
        <v>56</v>
      </c>
      <c r="E1022" s="39" t="s">
        <v>1365</v>
      </c>
    </row>
    <row r="1023" spans="1:5" ht="12.75">
      <c r="A1023" s="35" t="s">
        <v>57</v>
      </c>
      <c r="E1023" s="40" t="s">
        <v>1366</v>
      </c>
    </row>
    <row r="1024" spans="1:5" ht="12.75">
      <c r="A1024" t="s">
        <v>58</v>
      </c>
      <c r="E1024" s="39" t="s">
        <v>5</v>
      </c>
    </row>
    <row r="1025" spans="1:16" ht="38.25">
      <c r="A1025" t="s">
        <v>50</v>
      </c>
      <c s="34" t="s">
        <v>1367</v>
      </c>
      <c s="34" t="s">
        <v>1368</v>
      </c>
      <c s="35" t="s">
        <v>5</v>
      </c>
      <c s="6" t="s">
        <v>1369</v>
      </c>
      <c s="36" t="s">
        <v>446</v>
      </c>
      <c s="37">
        <v>15.135</v>
      </c>
      <c s="36">
        <v>0.03693</v>
      </c>
      <c s="36">
        <f>ROUND(G1025*H1025,6)</f>
      </c>
      <c r="L1025" s="38">
        <v>0</v>
      </c>
      <c s="32">
        <f>ROUND(ROUND(L1025,2)*ROUND(G1025,3),2)</f>
      </c>
      <c s="36" t="s">
        <v>447</v>
      </c>
      <c>
        <f>(M1025*21)/100</f>
      </c>
      <c t="s">
        <v>28</v>
      </c>
    </row>
    <row r="1026" spans="1:5" ht="38.25">
      <c r="A1026" s="35" t="s">
        <v>56</v>
      </c>
      <c r="E1026" s="39" t="s">
        <v>1370</v>
      </c>
    </row>
    <row r="1027" spans="1:5" ht="38.25">
      <c r="A1027" s="35" t="s">
        <v>57</v>
      </c>
      <c r="E1027" s="40" t="s">
        <v>1371</v>
      </c>
    </row>
    <row r="1028" spans="1:5" ht="12.75">
      <c r="A1028" t="s">
        <v>58</v>
      </c>
      <c r="E1028" s="39" t="s">
        <v>5</v>
      </c>
    </row>
    <row r="1029" spans="1:16" ht="25.5">
      <c r="A1029" t="s">
        <v>50</v>
      </c>
      <c s="34" t="s">
        <v>1372</v>
      </c>
      <c s="34" t="s">
        <v>1373</v>
      </c>
      <c s="35" t="s">
        <v>5</v>
      </c>
      <c s="6" t="s">
        <v>1374</v>
      </c>
      <c s="36" t="s">
        <v>446</v>
      </c>
      <c s="37">
        <v>84.22</v>
      </c>
      <c s="36">
        <v>0.06875</v>
      </c>
      <c s="36">
        <f>ROUND(G1029*H1029,6)</f>
      </c>
      <c r="L1029" s="38">
        <v>0</v>
      </c>
      <c s="32">
        <f>ROUND(ROUND(L1029,2)*ROUND(G1029,3),2)</f>
      </c>
      <c s="36" t="s">
        <v>447</v>
      </c>
      <c>
        <f>(M1029*21)/100</f>
      </c>
      <c t="s">
        <v>28</v>
      </c>
    </row>
    <row r="1030" spans="1:5" ht="38.25">
      <c r="A1030" s="35" t="s">
        <v>56</v>
      </c>
      <c r="E1030" s="39" t="s">
        <v>1375</v>
      </c>
    </row>
    <row r="1031" spans="1:5" ht="114.75">
      <c r="A1031" s="35" t="s">
        <v>57</v>
      </c>
      <c r="E1031" s="40" t="s">
        <v>1376</v>
      </c>
    </row>
    <row r="1032" spans="1:5" ht="12.75">
      <c r="A1032" t="s">
        <v>58</v>
      </c>
      <c r="E1032" s="39" t="s">
        <v>5</v>
      </c>
    </row>
    <row r="1033" spans="1:16" ht="25.5">
      <c r="A1033" t="s">
        <v>50</v>
      </c>
      <c s="34" t="s">
        <v>1377</v>
      </c>
      <c s="34" t="s">
        <v>1378</v>
      </c>
      <c s="35" t="s">
        <v>5</v>
      </c>
      <c s="6" t="s">
        <v>1379</v>
      </c>
      <c s="36" t="s">
        <v>446</v>
      </c>
      <c s="37">
        <v>0.9</v>
      </c>
      <c s="36">
        <v>0.02118</v>
      </c>
      <c s="36">
        <f>ROUND(G1033*H1033,6)</f>
      </c>
      <c r="L1033" s="38">
        <v>0</v>
      </c>
      <c s="32">
        <f>ROUND(ROUND(L1033,2)*ROUND(G1033,3),2)</f>
      </c>
      <c s="36" t="s">
        <v>447</v>
      </c>
      <c>
        <f>(M1033*21)/100</f>
      </c>
      <c t="s">
        <v>28</v>
      </c>
    </row>
    <row r="1034" spans="1:5" ht="38.25">
      <c r="A1034" s="35" t="s">
        <v>56</v>
      </c>
      <c r="E1034" s="39" t="s">
        <v>1380</v>
      </c>
    </row>
    <row r="1035" spans="1:5" ht="38.25">
      <c r="A1035" s="35" t="s">
        <v>57</v>
      </c>
      <c r="E1035" s="40" t="s">
        <v>1381</v>
      </c>
    </row>
    <row r="1036" spans="1:5" ht="12.75">
      <c r="A1036" t="s">
        <v>58</v>
      </c>
      <c r="E1036" s="39" t="s">
        <v>5</v>
      </c>
    </row>
    <row r="1037" spans="1:16" ht="25.5">
      <c r="A1037" t="s">
        <v>50</v>
      </c>
      <c s="34" t="s">
        <v>1382</v>
      </c>
      <c s="34" t="s">
        <v>1383</v>
      </c>
      <c s="35" t="s">
        <v>5</v>
      </c>
      <c s="6" t="s">
        <v>1384</v>
      </c>
      <c s="36" t="s">
        <v>446</v>
      </c>
      <c s="37">
        <v>16.886</v>
      </c>
      <c s="36">
        <v>0.07381</v>
      </c>
      <c s="36">
        <f>ROUND(G1037*H1037,6)</f>
      </c>
      <c r="L1037" s="38">
        <v>0</v>
      </c>
      <c s="32">
        <f>ROUND(ROUND(L1037,2)*ROUND(G1037,3),2)</f>
      </c>
      <c s="36" t="s">
        <v>61</v>
      </c>
      <c>
        <f>(M1037*21)/100</f>
      </c>
      <c t="s">
        <v>28</v>
      </c>
    </row>
    <row r="1038" spans="1:5" ht="25.5">
      <c r="A1038" s="35" t="s">
        <v>56</v>
      </c>
      <c r="E1038" s="39" t="s">
        <v>1384</v>
      </c>
    </row>
    <row r="1039" spans="1:5" ht="38.25">
      <c r="A1039" s="35" t="s">
        <v>57</v>
      </c>
      <c r="E1039" s="40" t="s">
        <v>1385</v>
      </c>
    </row>
    <row r="1040" spans="1:5" ht="12.75">
      <c r="A1040" t="s">
        <v>58</v>
      </c>
      <c r="E1040" s="39" t="s">
        <v>5</v>
      </c>
    </row>
    <row r="1041" spans="1:16" ht="25.5">
      <c r="A1041" t="s">
        <v>50</v>
      </c>
      <c s="34" t="s">
        <v>1386</v>
      </c>
      <c s="34" t="s">
        <v>1387</v>
      </c>
      <c s="35" t="s">
        <v>5</v>
      </c>
      <c s="6" t="s">
        <v>1388</v>
      </c>
      <c s="36" t="s">
        <v>446</v>
      </c>
      <c s="37">
        <v>4.01</v>
      </c>
      <c s="36">
        <v>0.07381</v>
      </c>
      <c s="36">
        <f>ROUND(G1041*H1041,6)</f>
      </c>
      <c r="L1041" s="38">
        <v>0</v>
      </c>
      <c s="32">
        <f>ROUND(ROUND(L1041,2)*ROUND(G1041,3),2)</f>
      </c>
      <c s="36" t="s">
        <v>61</v>
      </c>
      <c>
        <f>(M1041*21)/100</f>
      </c>
      <c t="s">
        <v>28</v>
      </c>
    </row>
    <row r="1042" spans="1:5" ht="25.5">
      <c r="A1042" s="35" t="s">
        <v>56</v>
      </c>
      <c r="E1042" s="39" t="s">
        <v>1388</v>
      </c>
    </row>
    <row r="1043" spans="1:5" ht="12.75">
      <c r="A1043" s="35" t="s">
        <v>57</v>
      </c>
      <c r="E1043" s="40" t="s">
        <v>1389</v>
      </c>
    </row>
    <row r="1044" spans="1:5" ht="12.75">
      <c r="A1044" t="s">
        <v>58</v>
      </c>
      <c r="E1044" s="39" t="s">
        <v>5</v>
      </c>
    </row>
    <row r="1045" spans="1:16" ht="38.25">
      <c r="A1045" t="s">
        <v>50</v>
      </c>
      <c s="34" t="s">
        <v>1390</v>
      </c>
      <c s="34" t="s">
        <v>1391</v>
      </c>
      <c s="35" t="s">
        <v>5</v>
      </c>
      <c s="6" t="s">
        <v>1392</v>
      </c>
      <c s="36" t="s">
        <v>446</v>
      </c>
      <c s="37">
        <v>53.92</v>
      </c>
      <c s="36">
        <v>0.02145</v>
      </c>
      <c s="36">
        <f>ROUND(G1045*H1045,6)</f>
      </c>
      <c r="L1045" s="38">
        <v>0</v>
      </c>
      <c s="32">
        <f>ROUND(ROUND(L1045,2)*ROUND(G1045,3),2)</f>
      </c>
      <c s="36" t="s">
        <v>61</v>
      </c>
      <c>
        <f>(M1045*21)/100</f>
      </c>
      <c t="s">
        <v>28</v>
      </c>
    </row>
    <row r="1046" spans="1:5" ht="38.25">
      <c r="A1046" s="35" t="s">
        <v>56</v>
      </c>
      <c r="E1046" s="39" t="s">
        <v>1393</v>
      </c>
    </row>
    <row r="1047" spans="1:5" ht="63.75">
      <c r="A1047" s="35" t="s">
        <v>57</v>
      </c>
      <c r="E1047" s="40" t="s">
        <v>1394</v>
      </c>
    </row>
    <row r="1048" spans="1:5" ht="12.75">
      <c r="A1048" t="s">
        <v>58</v>
      </c>
      <c r="E1048" s="39" t="s">
        <v>5</v>
      </c>
    </row>
    <row r="1049" spans="1:16" ht="38.25">
      <c r="A1049" t="s">
        <v>50</v>
      </c>
      <c s="34" t="s">
        <v>1395</v>
      </c>
      <c s="34" t="s">
        <v>1396</v>
      </c>
      <c s="35" t="s">
        <v>5</v>
      </c>
      <c s="6" t="s">
        <v>1397</v>
      </c>
      <c s="36" t="s">
        <v>446</v>
      </c>
      <c s="37">
        <v>126.96</v>
      </c>
      <c s="36">
        <v>0.02055</v>
      </c>
      <c s="36">
        <f>ROUND(G1049*H1049,6)</f>
      </c>
      <c r="L1049" s="38">
        <v>0</v>
      </c>
      <c s="32">
        <f>ROUND(ROUND(L1049,2)*ROUND(G1049,3),2)</f>
      </c>
      <c s="36" t="s">
        <v>61</v>
      </c>
      <c>
        <f>(M1049*21)/100</f>
      </c>
      <c t="s">
        <v>28</v>
      </c>
    </row>
    <row r="1050" spans="1:5" ht="51">
      <c r="A1050" s="35" t="s">
        <v>56</v>
      </c>
      <c r="E1050" s="39" t="s">
        <v>1398</v>
      </c>
    </row>
    <row r="1051" spans="1:5" ht="255">
      <c r="A1051" s="35" t="s">
        <v>57</v>
      </c>
      <c r="E1051" s="40" t="s">
        <v>735</v>
      </c>
    </row>
    <row r="1052" spans="1:5" ht="12.75">
      <c r="A1052" t="s">
        <v>58</v>
      </c>
      <c r="E1052" s="39" t="s">
        <v>5</v>
      </c>
    </row>
    <row r="1053" spans="1:16" ht="25.5">
      <c r="A1053" t="s">
        <v>50</v>
      </c>
      <c s="34" t="s">
        <v>1399</v>
      </c>
      <c s="34" t="s">
        <v>1400</v>
      </c>
      <c s="35" t="s">
        <v>5</v>
      </c>
      <c s="6" t="s">
        <v>1401</v>
      </c>
      <c s="36" t="s">
        <v>139</v>
      </c>
      <c s="37">
        <v>14</v>
      </c>
      <c s="36">
        <v>0.0014</v>
      </c>
      <c s="36">
        <f>ROUND(G1053*H1053,6)</f>
      </c>
      <c r="L1053" s="38">
        <v>0</v>
      </c>
      <c s="32">
        <f>ROUND(ROUND(L1053,2)*ROUND(G1053,3),2)</f>
      </c>
      <c s="36" t="s">
        <v>61</v>
      </c>
      <c>
        <f>(M1053*21)/100</f>
      </c>
      <c t="s">
        <v>28</v>
      </c>
    </row>
    <row r="1054" spans="1:5" ht="25.5">
      <c r="A1054" s="35" t="s">
        <v>56</v>
      </c>
      <c r="E1054" s="39" t="s">
        <v>1401</v>
      </c>
    </row>
    <row r="1055" spans="1:5" ht="38.25">
      <c r="A1055" s="35" t="s">
        <v>57</v>
      </c>
      <c r="E1055" s="40" t="s">
        <v>1361</v>
      </c>
    </row>
    <row r="1056" spans="1:5" ht="12.75">
      <c r="A1056" t="s">
        <v>58</v>
      </c>
      <c r="E1056" s="39" t="s">
        <v>5</v>
      </c>
    </row>
    <row r="1057" spans="1:16" ht="25.5">
      <c r="A1057" t="s">
        <v>50</v>
      </c>
      <c s="34" t="s">
        <v>1402</v>
      </c>
      <c s="34" t="s">
        <v>1403</v>
      </c>
      <c s="35" t="s">
        <v>5</v>
      </c>
      <c s="6" t="s">
        <v>1404</v>
      </c>
      <c s="36" t="s">
        <v>446</v>
      </c>
      <c s="37">
        <v>120.63</v>
      </c>
      <c s="36">
        <v>0.03271</v>
      </c>
      <c s="36">
        <f>ROUND(G1057*H1057,6)</f>
      </c>
      <c r="L1057" s="38">
        <v>0</v>
      </c>
      <c s="32">
        <f>ROUND(ROUND(L1057,2)*ROUND(G1057,3),2)</f>
      </c>
      <c s="36" t="s">
        <v>61</v>
      </c>
      <c>
        <f>(M1057*21)/100</f>
      </c>
      <c t="s">
        <v>28</v>
      </c>
    </row>
    <row r="1058" spans="1:5" ht="25.5">
      <c r="A1058" s="35" t="s">
        <v>56</v>
      </c>
      <c r="E1058" s="39" t="s">
        <v>1404</v>
      </c>
    </row>
    <row r="1059" spans="1:5" ht="76.5">
      <c r="A1059" s="35" t="s">
        <v>57</v>
      </c>
      <c r="E1059" s="40" t="s">
        <v>1405</v>
      </c>
    </row>
    <row r="1060" spans="1:5" ht="12.75">
      <c r="A1060" t="s">
        <v>58</v>
      </c>
      <c r="E1060" s="39" t="s">
        <v>5</v>
      </c>
    </row>
    <row r="1061" spans="1:16" ht="25.5">
      <c r="A1061" t="s">
        <v>50</v>
      </c>
      <c s="34" t="s">
        <v>1406</v>
      </c>
      <c s="34" t="s">
        <v>1407</v>
      </c>
      <c s="35" t="s">
        <v>5</v>
      </c>
      <c s="6" t="s">
        <v>1408</v>
      </c>
      <c s="36" t="s">
        <v>446</v>
      </c>
      <c s="37">
        <v>52.2</v>
      </c>
      <c s="36">
        <v>0.03271</v>
      </c>
      <c s="36">
        <f>ROUND(G1061*H1061,6)</f>
      </c>
      <c r="L1061" s="38">
        <v>0</v>
      </c>
      <c s="32">
        <f>ROUND(ROUND(L1061,2)*ROUND(G1061,3),2)</f>
      </c>
      <c s="36" t="s">
        <v>61</v>
      </c>
      <c>
        <f>(M1061*21)/100</f>
      </c>
      <c t="s">
        <v>28</v>
      </c>
    </row>
    <row r="1062" spans="1:5" ht="25.5">
      <c r="A1062" s="35" t="s">
        <v>56</v>
      </c>
      <c r="E1062" s="39" t="s">
        <v>1408</v>
      </c>
    </row>
    <row r="1063" spans="1:5" ht="63.75">
      <c r="A1063" s="35" t="s">
        <v>57</v>
      </c>
      <c r="E1063" s="40" t="s">
        <v>1409</v>
      </c>
    </row>
    <row r="1064" spans="1:5" ht="12.75">
      <c r="A1064" t="s">
        <v>58</v>
      </c>
      <c r="E1064" s="39" t="s">
        <v>5</v>
      </c>
    </row>
    <row r="1065" spans="1:16" ht="25.5">
      <c r="A1065" t="s">
        <v>50</v>
      </c>
      <c s="34" t="s">
        <v>1410</v>
      </c>
      <c s="34" t="s">
        <v>1411</v>
      </c>
      <c s="35" t="s">
        <v>5</v>
      </c>
      <c s="6" t="s">
        <v>1412</v>
      </c>
      <c s="36" t="s">
        <v>446</v>
      </c>
      <c s="37">
        <v>30.528</v>
      </c>
      <c s="36">
        <v>0.02145</v>
      </c>
      <c s="36">
        <f>ROUND(G1065*H1065,6)</f>
      </c>
      <c r="L1065" s="38">
        <v>0</v>
      </c>
      <c s="32">
        <f>ROUND(ROUND(L1065,2)*ROUND(G1065,3),2)</f>
      </c>
      <c s="36" t="s">
        <v>61</v>
      </c>
      <c>
        <f>(M1065*21)/100</f>
      </c>
      <c t="s">
        <v>28</v>
      </c>
    </row>
    <row r="1066" spans="1:5" ht="38.25">
      <c r="A1066" s="35" t="s">
        <v>56</v>
      </c>
      <c r="E1066" s="39" t="s">
        <v>1413</v>
      </c>
    </row>
    <row r="1067" spans="1:5" ht="51">
      <c r="A1067" s="35" t="s">
        <v>57</v>
      </c>
      <c r="E1067" s="40" t="s">
        <v>1414</v>
      </c>
    </row>
    <row r="1068" spans="1:5" ht="12.75">
      <c r="A1068" t="s">
        <v>58</v>
      </c>
      <c r="E1068" s="39" t="s">
        <v>5</v>
      </c>
    </row>
    <row r="1069" spans="1:16" ht="25.5">
      <c r="A1069" t="s">
        <v>50</v>
      </c>
      <c s="34" t="s">
        <v>1415</v>
      </c>
      <c s="34" t="s">
        <v>1416</v>
      </c>
      <c s="35" t="s">
        <v>5</v>
      </c>
      <c s="6" t="s">
        <v>1417</v>
      </c>
      <c s="36" t="s">
        <v>1095</v>
      </c>
      <c s="37">
        <v>7884.197</v>
      </c>
      <c s="36">
        <v>0</v>
      </c>
      <c s="36">
        <f>ROUND(G1069*H1069,6)</f>
      </c>
      <c r="L1069" s="38">
        <v>0</v>
      </c>
      <c s="32">
        <f>ROUND(ROUND(L1069,2)*ROUND(G1069,3),2)</f>
      </c>
      <c s="36" t="s">
        <v>447</v>
      </c>
      <c>
        <f>(M1069*21)/100</f>
      </c>
      <c t="s">
        <v>28</v>
      </c>
    </row>
    <row r="1070" spans="1:5" ht="25.5">
      <c r="A1070" s="35" t="s">
        <v>56</v>
      </c>
      <c r="E1070" s="39" t="s">
        <v>1417</v>
      </c>
    </row>
    <row r="1071" spans="1:5" ht="12.75">
      <c r="A1071" s="35" t="s">
        <v>57</v>
      </c>
      <c r="E1071" s="40" t="s">
        <v>5</v>
      </c>
    </row>
    <row r="1072" spans="1:5" ht="12.75">
      <c r="A1072" t="s">
        <v>58</v>
      </c>
      <c r="E1072" s="39" t="s">
        <v>5</v>
      </c>
    </row>
    <row r="1073" spans="1:13" ht="12.75">
      <c r="A1073" t="s">
        <v>47</v>
      </c>
      <c r="C1073" s="31" t="s">
        <v>1418</v>
      </c>
      <c r="E1073" s="33" t="s">
        <v>1419</v>
      </c>
      <c r="J1073" s="32">
        <f>0</f>
      </c>
      <c s="32">
        <f>0</f>
      </c>
      <c s="32">
        <f>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f>
      </c>
      <c s="32">
        <f>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f>
      </c>
    </row>
    <row r="1074" spans="1:16" ht="12.75">
      <c r="A1074" t="s">
        <v>50</v>
      </c>
      <c s="34" t="s">
        <v>1420</v>
      </c>
      <c s="34" t="s">
        <v>1421</v>
      </c>
      <c s="35" t="s">
        <v>5</v>
      </c>
      <c s="6" t="s">
        <v>1422</v>
      </c>
      <c s="36" t="s">
        <v>48</v>
      </c>
      <c s="37">
        <v>48.9</v>
      </c>
      <c s="36">
        <v>0</v>
      </c>
      <c s="36">
        <f>ROUND(G1074*H1074,6)</f>
      </c>
      <c r="L1074" s="38">
        <v>0</v>
      </c>
      <c s="32">
        <f>ROUND(ROUND(L1074,2)*ROUND(G1074,3),2)</f>
      </c>
      <c s="36" t="s">
        <v>447</v>
      </c>
      <c>
        <f>(M1074*21)/100</f>
      </c>
      <c t="s">
        <v>28</v>
      </c>
    </row>
    <row r="1075" spans="1:5" ht="12.75">
      <c r="A1075" s="35" t="s">
        <v>56</v>
      </c>
      <c r="E1075" s="39" t="s">
        <v>1422</v>
      </c>
    </row>
    <row r="1076" spans="1:5" ht="38.25">
      <c r="A1076" s="35" t="s">
        <v>57</v>
      </c>
      <c r="E1076" s="40" t="s">
        <v>1423</v>
      </c>
    </row>
    <row r="1077" spans="1:5" ht="12.75">
      <c r="A1077" t="s">
        <v>58</v>
      </c>
      <c r="E1077" s="39" t="s">
        <v>5</v>
      </c>
    </row>
    <row r="1078" spans="1:16" ht="12.75">
      <c r="A1078" t="s">
        <v>50</v>
      </c>
      <c s="34" t="s">
        <v>1424</v>
      </c>
      <c s="34" t="s">
        <v>1425</v>
      </c>
      <c s="35" t="s">
        <v>5</v>
      </c>
      <c s="6" t="s">
        <v>1426</v>
      </c>
      <c s="36" t="s">
        <v>48</v>
      </c>
      <c s="37">
        <v>25.46</v>
      </c>
      <c s="36">
        <v>0</v>
      </c>
      <c s="36">
        <f>ROUND(G1078*H1078,6)</f>
      </c>
      <c r="L1078" s="38">
        <v>0</v>
      </c>
      <c s="32">
        <f>ROUND(ROUND(L1078,2)*ROUND(G1078,3),2)</f>
      </c>
      <c s="36" t="s">
        <v>447</v>
      </c>
      <c>
        <f>(M1078*21)/100</f>
      </c>
      <c t="s">
        <v>28</v>
      </c>
    </row>
    <row r="1079" spans="1:5" ht="12.75">
      <c r="A1079" s="35" t="s">
        <v>56</v>
      </c>
      <c r="E1079" s="39" t="s">
        <v>1426</v>
      </c>
    </row>
    <row r="1080" spans="1:5" ht="12.75">
      <c r="A1080" s="35" t="s">
        <v>57</v>
      </c>
      <c r="E1080" s="40" t="s">
        <v>1427</v>
      </c>
    </row>
    <row r="1081" spans="1:5" ht="12.75">
      <c r="A1081" t="s">
        <v>58</v>
      </c>
      <c r="E1081" s="39" t="s">
        <v>5</v>
      </c>
    </row>
    <row r="1082" spans="1:16" ht="25.5">
      <c r="A1082" t="s">
        <v>50</v>
      </c>
      <c s="34" t="s">
        <v>1428</v>
      </c>
      <c s="34" t="s">
        <v>1429</v>
      </c>
      <c s="35" t="s">
        <v>5</v>
      </c>
      <c s="6" t="s">
        <v>1430</v>
      </c>
      <c s="36" t="s">
        <v>48</v>
      </c>
      <c s="37">
        <v>57.75</v>
      </c>
      <c s="36">
        <v>0</v>
      </c>
      <c s="36">
        <f>ROUND(G1082*H1082,6)</f>
      </c>
      <c r="L1082" s="38">
        <v>0</v>
      </c>
      <c s="32">
        <f>ROUND(ROUND(L1082,2)*ROUND(G1082,3),2)</f>
      </c>
      <c s="36" t="s">
        <v>447</v>
      </c>
      <c>
        <f>(M1082*21)/100</f>
      </c>
      <c t="s">
        <v>28</v>
      </c>
    </row>
    <row r="1083" spans="1:5" ht="25.5">
      <c r="A1083" s="35" t="s">
        <v>56</v>
      </c>
      <c r="E1083" s="39" t="s">
        <v>1430</v>
      </c>
    </row>
    <row r="1084" spans="1:5" ht="12.75">
      <c r="A1084" s="35" t="s">
        <v>57</v>
      </c>
      <c r="E1084" s="40" t="s">
        <v>1431</v>
      </c>
    </row>
    <row r="1085" spans="1:5" ht="12.75">
      <c r="A1085" t="s">
        <v>58</v>
      </c>
      <c r="E1085" s="39" t="s">
        <v>5</v>
      </c>
    </row>
    <row r="1086" spans="1:16" ht="12.75">
      <c r="A1086" t="s">
        <v>50</v>
      </c>
      <c s="34" t="s">
        <v>1432</v>
      </c>
      <c s="34" t="s">
        <v>1433</v>
      </c>
      <c s="35" t="s">
        <v>5</v>
      </c>
      <c s="6" t="s">
        <v>1434</v>
      </c>
      <c s="36" t="s">
        <v>48</v>
      </c>
      <c s="37">
        <v>39.32</v>
      </c>
      <c s="36">
        <v>0</v>
      </c>
      <c s="36">
        <f>ROUND(G1086*H1086,6)</f>
      </c>
      <c r="L1086" s="38">
        <v>0</v>
      </c>
      <c s="32">
        <f>ROUND(ROUND(L1086,2)*ROUND(G1086,3),2)</f>
      </c>
      <c s="36" t="s">
        <v>447</v>
      </c>
      <c>
        <f>(M1086*21)/100</f>
      </c>
      <c t="s">
        <v>28</v>
      </c>
    </row>
    <row r="1087" spans="1:5" ht="12.75">
      <c r="A1087" s="35" t="s">
        <v>56</v>
      </c>
      <c r="E1087" s="39" t="s">
        <v>1434</v>
      </c>
    </row>
    <row r="1088" spans="1:5" ht="12.75">
      <c r="A1088" s="35" t="s">
        <v>57</v>
      </c>
      <c r="E1088" s="40" t="s">
        <v>1435</v>
      </c>
    </row>
    <row r="1089" spans="1:5" ht="12.75">
      <c r="A1089" t="s">
        <v>58</v>
      </c>
      <c r="E1089" s="39" t="s">
        <v>5</v>
      </c>
    </row>
    <row r="1090" spans="1:16" ht="12.75">
      <c r="A1090" t="s">
        <v>50</v>
      </c>
      <c s="34" t="s">
        <v>1436</v>
      </c>
      <c s="34" t="s">
        <v>1437</v>
      </c>
      <c s="35" t="s">
        <v>5</v>
      </c>
      <c s="6" t="s">
        <v>1438</v>
      </c>
      <c s="36" t="s">
        <v>48</v>
      </c>
      <c s="37">
        <v>55.29</v>
      </c>
      <c s="36">
        <v>0</v>
      </c>
      <c s="36">
        <f>ROUND(G1090*H1090,6)</f>
      </c>
      <c r="L1090" s="38">
        <v>0</v>
      </c>
      <c s="32">
        <f>ROUND(ROUND(L1090,2)*ROUND(G1090,3),2)</f>
      </c>
      <c s="36" t="s">
        <v>447</v>
      </c>
      <c>
        <f>(M1090*21)/100</f>
      </c>
      <c t="s">
        <v>28</v>
      </c>
    </row>
    <row r="1091" spans="1:5" ht="12.75">
      <c r="A1091" s="35" t="s">
        <v>56</v>
      </c>
      <c r="E1091" s="39" t="s">
        <v>1438</v>
      </c>
    </row>
    <row r="1092" spans="1:5" ht="12.75">
      <c r="A1092" s="35" t="s">
        <v>57</v>
      </c>
      <c r="E1092" s="40" t="s">
        <v>1439</v>
      </c>
    </row>
    <row r="1093" spans="1:5" ht="12.75">
      <c r="A1093" t="s">
        <v>58</v>
      </c>
      <c r="E1093" s="39" t="s">
        <v>5</v>
      </c>
    </row>
    <row r="1094" spans="1:16" ht="12.75">
      <c r="A1094" t="s">
        <v>50</v>
      </c>
      <c s="34" t="s">
        <v>1440</v>
      </c>
      <c s="34" t="s">
        <v>1441</v>
      </c>
      <c s="35" t="s">
        <v>5</v>
      </c>
      <c s="6" t="s">
        <v>1442</v>
      </c>
      <c s="36" t="s">
        <v>139</v>
      </c>
      <c s="37">
        <v>4</v>
      </c>
      <c s="36">
        <v>0</v>
      </c>
      <c s="36">
        <f>ROUND(G1094*H1094,6)</f>
      </c>
      <c r="L1094" s="38">
        <v>0</v>
      </c>
      <c s="32">
        <f>ROUND(ROUND(L1094,2)*ROUND(G1094,3),2)</f>
      </c>
      <c s="36" t="s">
        <v>447</v>
      </c>
      <c>
        <f>(M1094*21)/100</f>
      </c>
      <c t="s">
        <v>28</v>
      </c>
    </row>
    <row r="1095" spans="1:5" ht="12.75">
      <c r="A1095" s="35" t="s">
        <v>56</v>
      </c>
      <c r="E1095" s="39" t="s">
        <v>1442</v>
      </c>
    </row>
    <row r="1096" spans="1:5" ht="12.75">
      <c r="A1096" s="35" t="s">
        <v>57</v>
      </c>
      <c r="E1096" s="40" t="s">
        <v>1443</v>
      </c>
    </row>
    <row r="1097" spans="1:5" ht="12.75">
      <c r="A1097" t="s">
        <v>58</v>
      </c>
      <c r="E1097" s="39" t="s">
        <v>5</v>
      </c>
    </row>
    <row r="1098" spans="1:16" ht="25.5">
      <c r="A1098" t="s">
        <v>50</v>
      </c>
      <c s="34" t="s">
        <v>1444</v>
      </c>
      <c s="34" t="s">
        <v>1445</v>
      </c>
      <c s="35" t="s">
        <v>5</v>
      </c>
      <c s="6" t="s">
        <v>1446</v>
      </c>
      <c s="36" t="s">
        <v>48</v>
      </c>
      <c s="37">
        <v>9.155</v>
      </c>
      <c s="36">
        <v>0</v>
      </c>
      <c s="36">
        <f>ROUND(G1098*H1098,6)</f>
      </c>
      <c r="L1098" s="38">
        <v>0</v>
      </c>
      <c s="32">
        <f>ROUND(ROUND(L1098,2)*ROUND(G1098,3),2)</f>
      </c>
      <c s="36" t="s">
        <v>447</v>
      </c>
      <c>
        <f>(M1098*21)/100</f>
      </c>
      <c t="s">
        <v>28</v>
      </c>
    </row>
    <row r="1099" spans="1:5" ht="25.5">
      <c r="A1099" s="35" t="s">
        <v>56</v>
      </c>
      <c r="E1099" s="39" t="s">
        <v>1446</v>
      </c>
    </row>
    <row r="1100" spans="1:5" ht="38.25">
      <c r="A1100" s="35" t="s">
        <v>57</v>
      </c>
      <c r="E1100" s="40" t="s">
        <v>1447</v>
      </c>
    </row>
    <row r="1101" spans="1:5" ht="12.75">
      <c r="A1101" t="s">
        <v>58</v>
      </c>
      <c r="E1101" s="39" t="s">
        <v>5</v>
      </c>
    </row>
    <row r="1102" spans="1:16" ht="12.75">
      <c r="A1102" t="s">
        <v>50</v>
      </c>
      <c s="34" t="s">
        <v>1448</v>
      </c>
      <c s="34" t="s">
        <v>1449</v>
      </c>
      <c s="35" t="s">
        <v>5</v>
      </c>
      <c s="6" t="s">
        <v>1450</v>
      </c>
      <c s="36" t="s">
        <v>48</v>
      </c>
      <c s="37">
        <v>51.6</v>
      </c>
      <c s="36">
        <v>0</v>
      </c>
      <c s="36">
        <f>ROUND(G1102*H1102,6)</f>
      </c>
      <c r="L1102" s="38">
        <v>0</v>
      </c>
      <c s="32">
        <f>ROUND(ROUND(L1102,2)*ROUND(G1102,3),2)</f>
      </c>
      <c s="36" t="s">
        <v>447</v>
      </c>
      <c>
        <f>(M1102*21)/100</f>
      </c>
      <c t="s">
        <v>28</v>
      </c>
    </row>
    <row r="1103" spans="1:5" ht="12.75">
      <c r="A1103" s="35" t="s">
        <v>56</v>
      </c>
      <c r="E1103" s="39" t="s">
        <v>1450</v>
      </c>
    </row>
    <row r="1104" spans="1:5" ht="12.75">
      <c r="A1104" s="35" t="s">
        <v>57</v>
      </c>
      <c r="E1104" s="40" t="s">
        <v>1451</v>
      </c>
    </row>
    <row r="1105" spans="1:5" ht="12.75">
      <c r="A1105" t="s">
        <v>58</v>
      </c>
      <c r="E1105" s="39" t="s">
        <v>5</v>
      </c>
    </row>
    <row r="1106" spans="1:16" ht="12.75">
      <c r="A1106" t="s">
        <v>50</v>
      </c>
      <c s="34" t="s">
        <v>1452</v>
      </c>
      <c s="34" t="s">
        <v>1453</v>
      </c>
      <c s="35" t="s">
        <v>5</v>
      </c>
      <c s="6" t="s">
        <v>1454</v>
      </c>
      <c s="36" t="s">
        <v>48</v>
      </c>
      <c s="37">
        <v>285.9</v>
      </c>
      <c s="36">
        <v>0</v>
      </c>
      <c s="36">
        <f>ROUND(G1106*H1106,6)</f>
      </c>
      <c r="L1106" s="38">
        <v>0</v>
      </c>
      <c s="32">
        <f>ROUND(ROUND(L1106,2)*ROUND(G1106,3),2)</f>
      </c>
      <c s="36" t="s">
        <v>447</v>
      </c>
      <c>
        <f>(M1106*21)/100</f>
      </c>
      <c t="s">
        <v>28</v>
      </c>
    </row>
    <row r="1107" spans="1:5" ht="12.75">
      <c r="A1107" s="35" t="s">
        <v>56</v>
      </c>
      <c r="E1107" s="39" t="s">
        <v>1454</v>
      </c>
    </row>
    <row r="1108" spans="1:5" ht="51">
      <c r="A1108" s="35" t="s">
        <v>57</v>
      </c>
      <c r="E1108" s="40" t="s">
        <v>1455</v>
      </c>
    </row>
    <row r="1109" spans="1:5" ht="12.75">
      <c r="A1109" t="s">
        <v>58</v>
      </c>
      <c r="E1109" s="39" t="s">
        <v>5</v>
      </c>
    </row>
    <row r="1110" spans="1:16" ht="12.75">
      <c r="A1110" t="s">
        <v>50</v>
      </c>
      <c s="34" t="s">
        <v>1456</v>
      </c>
      <c s="34" t="s">
        <v>1457</v>
      </c>
      <c s="35" t="s">
        <v>5</v>
      </c>
      <c s="6" t="s">
        <v>1458</v>
      </c>
      <c s="36" t="s">
        <v>48</v>
      </c>
      <c s="37">
        <v>113.6</v>
      </c>
      <c s="36">
        <v>0</v>
      </c>
      <c s="36">
        <f>ROUND(G1110*H1110,6)</f>
      </c>
      <c r="L1110" s="38">
        <v>0</v>
      </c>
      <c s="32">
        <f>ROUND(ROUND(L1110,2)*ROUND(G1110,3),2)</f>
      </c>
      <c s="36" t="s">
        <v>447</v>
      </c>
      <c>
        <f>(M1110*21)/100</f>
      </c>
      <c t="s">
        <v>28</v>
      </c>
    </row>
    <row r="1111" spans="1:5" ht="12.75">
      <c r="A1111" s="35" t="s">
        <v>56</v>
      </c>
      <c r="E1111" s="39" t="s">
        <v>1458</v>
      </c>
    </row>
    <row r="1112" spans="1:5" ht="63.75">
      <c r="A1112" s="35" t="s">
        <v>57</v>
      </c>
      <c r="E1112" s="40" t="s">
        <v>1459</v>
      </c>
    </row>
    <row r="1113" spans="1:5" ht="12.75">
      <c r="A1113" t="s">
        <v>58</v>
      </c>
      <c r="E1113" s="39" t="s">
        <v>5</v>
      </c>
    </row>
    <row r="1114" spans="1:16" ht="12.75">
      <c r="A1114" t="s">
        <v>50</v>
      </c>
      <c s="34" t="s">
        <v>1460</v>
      </c>
      <c s="34" t="s">
        <v>1461</v>
      </c>
      <c s="35" t="s">
        <v>5</v>
      </c>
      <c s="6" t="s">
        <v>1462</v>
      </c>
      <c s="36" t="s">
        <v>48</v>
      </c>
      <c s="37">
        <v>55.29</v>
      </c>
      <c s="36">
        <v>0</v>
      </c>
      <c s="36">
        <f>ROUND(G1114*H1114,6)</f>
      </c>
      <c r="L1114" s="38">
        <v>0</v>
      </c>
      <c s="32">
        <f>ROUND(ROUND(L1114,2)*ROUND(G1114,3),2)</f>
      </c>
      <c s="36" t="s">
        <v>447</v>
      </c>
      <c>
        <f>(M1114*21)/100</f>
      </c>
      <c t="s">
        <v>28</v>
      </c>
    </row>
    <row r="1115" spans="1:5" ht="12.75">
      <c r="A1115" s="35" t="s">
        <v>56</v>
      </c>
      <c r="E1115" s="39" t="s">
        <v>1462</v>
      </c>
    </row>
    <row r="1116" spans="1:5" ht="12.75">
      <c r="A1116" s="35" t="s">
        <v>57</v>
      </c>
      <c r="E1116" s="40" t="s">
        <v>1439</v>
      </c>
    </row>
    <row r="1117" spans="1:5" ht="12.75">
      <c r="A1117" t="s">
        <v>58</v>
      </c>
      <c r="E1117" s="39" t="s">
        <v>5</v>
      </c>
    </row>
    <row r="1118" spans="1:16" ht="12.75">
      <c r="A1118" t="s">
        <v>50</v>
      </c>
      <c s="34" t="s">
        <v>1463</v>
      </c>
      <c s="34" t="s">
        <v>1464</v>
      </c>
      <c s="35" t="s">
        <v>5</v>
      </c>
      <c s="6" t="s">
        <v>1465</v>
      </c>
      <c s="36" t="s">
        <v>48</v>
      </c>
      <c s="37">
        <v>69</v>
      </c>
      <c s="36">
        <v>0</v>
      </c>
      <c s="36">
        <f>ROUND(G1118*H1118,6)</f>
      </c>
      <c r="L1118" s="38">
        <v>0</v>
      </c>
      <c s="32">
        <f>ROUND(ROUND(L1118,2)*ROUND(G1118,3),2)</f>
      </c>
      <c s="36" t="s">
        <v>447</v>
      </c>
      <c>
        <f>(M1118*21)/100</f>
      </c>
      <c t="s">
        <v>28</v>
      </c>
    </row>
    <row r="1119" spans="1:5" ht="12.75">
      <c r="A1119" s="35" t="s">
        <v>56</v>
      </c>
      <c r="E1119" s="39" t="s">
        <v>1465</v>
      </c>
    </row>
    <row r="1120" spans="1:5" ht="12.75">
      <c r="A1120" s="35" t="s">
        <v>57</v>
      </c>
      <c r="E1120" s="40" t="s">
        <v>1466</v>
      </c>
    </row>
    <row r="1121" spans="1:5" ht="12.75">
      <c r="A1121" t="s">
        <v>58</v>
      </c>
      <c r="E1121" s="39" t="s">
        <v>5</v>
      </c>
    </row>
    <row r="1122" spans="1:16" ht="25.5">
      <c r="A1122" t="s">
        <v>50</v>
      </c>
      <c s="34" t="s">
        <v>1467</v>
      </c>
      <c s="34" t="s">
        <v>1468</v>
      </c>
      <c s="35" t="s">
        <v>5</v>
      </c>
      <c s="6" t="s">
        <v>1469</v>
      </c>
      <c s="36" t="s">
        <v>139</v>
      </c>
      <c s="37">
        <v>4</v>
      </c>
      <c s="36">
        <v>0.0087</v>
      </c>
      <c s="36">
        <f>ROUND(G1122*H1122,6)</f>
      </c>
      <c r="L1122" s="38">
        <v>0</v>
      </c>
      <c s="32">
        <f>ROUND(ROUND(L1122,2)*ROUND(G1122,3),2)</f>
      </c>
      <c s="36" t="s">
        <v>61</v>
      </c>
      <c>
        <f>(M1122*21)/100</f>
      </c>
      <c t="s">
        <v>28</v>
      </c>
    </row>
    <row r="1123" spans="1:5" ht="38.25">
      <c r="A1123" s="35" t="s">
        <v>56</v>
      </c>
      <c r="E1123" s="39" t="s">
        <v>1470</v>
      </c>
    </row>
    <row r="1124" spans="1:5" ht="12.75">
      <c r="A1124" s="35" t="s">
        <v>57</v>
      </c>
      <c r="E1124" s="40" t="s">
        <v>1471</v>
      </c>
    </row>
    <row r="1125" spans="1:5" ht="12.75">
      <c r="A1125" t="s">
        <v>58</v>
      </c>
      <c r="E1125" s="39" t="s">
        <v>5</v>
      </c>
    </row>
    <row r="1126" spans="1:16" ht="25.5">
      <c r="A1126" t="s">
        <v>50</v>
      </c>
      <c s="34" t="s">
        <v>1472</v>
      </c>
      <c s="34" t="s">
        <v>1473</v>
      </c>
      <c s="35" t="s">
        <v>5</v>
      </c>
      <c s="6" t="s">
        <v>1474</v>
      </c>
      <c s="36" t="s">
        <v>139</v>
      </c>
      <c s="37">
        <v>4</v>
      </c>
      <c s="36">
        <v>0.00026</v>
      </c>
      <c s="36">
        <f>ROUND(G1126*H1126,6)</f>
      </c>
      <c r="L1126" s="38">
        <v>0</v>
      </c>
      <c s="32">
        <f>ROUND(ROUND(L1126,2)*ROUND(G1126,3),2)</f>
      </c>
      <c s="36" t="s">
        <v>61</v>
      </c>
      <c>
        <f>(M1126*21)/100</f>
      </c>
      <c t="s">
        <v>28</v>
      </c>
    </row>
    <row r="1127" spans="1:5" ht="25.5">
      <c r="A1127" s="35" t="s">
        <v>56</v>
      </c>
      <c r="E1127" s="39" t="s">
        <v>1474</v>
      </c>
    </row>
    <row r="1128" spans="1:5" ht="12.75">
      <c r="A1128" s="35" t="s">
        <v>57</v>
      </c>
      <c r="E1128" s="40" t="s">
        <v>1471</v>
      </c>
    </row>
    <row r="1129" spans="1:5" ht="12.75">
      <c r="A1129" t="s">
        <v>58</v>
      </c>
      <c r="E1129" s="39" t="s">
        <v>5</v>
      </c>
    </row>
    <row r="1130" spans="1:16" ht="25.5">
      <c r="A1130" t="s">
        <v>50</v>
      </c>
      <c s="34" t="s">
        <v>1475</v>
      </c>
      <c s="34" t="s">
        <v>1476</v>
      </c>
      <c s="35" t="s">
        <v>5</v>
      </c>
      <c s="6" t="s">
        <v>1477</v>
      </c>
      <c s="36" t="s">
        <v>446</v>
      </c>
      <c s="37">
        <v>473.33</v>
      </c>
      <c s="36">
        <v>0.0026</v>
      </c>
      <c s="36">
        <f>ROUND(G1130*H1130,6)</f>
      </c>
      <c r="L1130" s="38">
        <v>0</v>
      </c>
      <c s="32">
        <f>ROUND(ROUND(L1130,2)*ROUND(G1130,3),2)</f>
      </c>
      <c s="36" t="s">
        <v>61</v>
      </c>
      <c>
        <f>(M1130*21)/100</f>
      </c>
      <c t="s">
        <v>28</v>
      </c>
    </row>
    <row r="1131" spans="1:5" ht="38.25">
      <c r="A1131" s="35" t="s">
        <v>56</v>
      </c>
      <c r="E1131" s="39" t="s">
        <v>1478</v>
      </c>
    </row>
    <row r="1132" spans="1:5" ht="12.75">
      <c r="A1132" s="35" t="s">
        <v>57</v>
      </c>
      <c r="E1132" s="40" t="s">
        <v>1479</v>
      </c>
    </row>
    <row r="1133" spans="1:5" ht="12.75">
      <c r="A1133" t="s">
        <v>58</v>
      </c>
      <c r="E1133" s="39" t="s">
        <v>5</v>
      </c>
    </row>
    <row r="1134" spans="1:16" ht="25.5">
      <c r="A1134" t="s">
        <v>50</v>
      </c>
      <c s="34" t="s">
        <v>1480</v>
      </c>
      <c s="34" t="s">
        <v>1481</v>
      </c>
      <c s="35" t="s">
        <v>5</v>
      </c>
      <c s="6" t="s">
        <v>1482</v>
      </c>
      <c s="36" t="s">
        <v>139</v>
      </c>
      <c s="37">
        <v>93</v>
      </c>
      <c s="36">
        <v>0.0026</v>
      </c>
      <c s="36">
        <f>ROUND(G1134*H1134,6)</f>
      </c>
      <c r="L1134" s="38">
        <v>0</v>
      </c>
      <c s="32">
        <f>ROUND(ROUND(L1134,2)*ROUND(G1134,3),2)</f>
      </c>
      <c s="36" t="s">
        <v>61</v>
      </c>
      <c>
        <f>(M1134*21)/100</f>
      </c>
      <c t="s">
        <v>28</v>
      </c>
    </row>
    <row r="1135" spans="1:5" ht="38.25">
      <c r="A1135" s="35" t="s">
        <v>56</v>
      </c>
      <c r="E1135" s="39" t="s">
        <v>1483</v>
      </c>
    </row>
    <row r="1136" spans="1:5" ht="12.75">
      <c r="A1136" s="35" t="s">
        <v>57</v>
      </c>
      <c r="E1136" s="40" t="s">
        <v>1484</v>
      </c>
    </row>
    <row r="1137" spans="1:5" ht="12.75">
      <c r="A1137" t="s">
        <v>58</v>
      </c>
      <c r="E1137" s="39" t="s">
        <v>5</v>
      </c>
    </row>
    <row r="1138" spans="1:16" ht="25.5">
      <c r="A1138" t="s">
        <v>50</v>
      </c>
      <c s="34" t="s">
        <v>1485</v>
      </c>
      <c s="34" t="s">
        <v>1486</v>
      </c>
      <c s="35" t="s">
        <v>5</v>
      </c>
      <c s="6" t="s">
        <v>1487</v>
      </c>
      <c s="36" t="s">
        <v>139</v>
      </c>
      <c s="37">
        <v>148</v>
      </c>
      <c s="36">
        <v>0.0026</v>
      </c>
      <c s="36">
        <f>ROUND(G1138*H1138,6)</f>
      </c>
      <c r="L1138" s="38">
        <v>0</v>
      </c>
      <c s="32">
        <f>ROUND(ROUND(L1138,2)*ROUND(G1138,3),2)</f>
      </c>
      <c s="36" t="s">
        <v>61</v>
      </c>
      <c>
        <f>(M1138*21)/100</f>
      </c>
      <c t="s">
        <v>28</v>
      </c>
    </row>
    <row r="1139" spans="1:5" ht="38.25">
      <c r="A1139" s="35" t="s">
        <v>56</v>
      </c>
      <c r="E1139" s="39" t="s">
        <v>1488</v>
      </c>
    </row>
    <row r="1140" spans="1:5" ht="12.75">
      <c r="A1140" s="35" t="s">
        <v>57</v>
      </c>
      <c r="E1140" s="40" t="s">
        <v>1489</v>
      </c>
    </row>
    <row r="1141" spans="1:5" ht="12.75">
      <c r="A1141" t="s">
        <v>58</v>
      </c>
      <c r="E1141" s="39" t="s">
        <v>5</v>
      </c>
    </row>
    <row r="1142" spans="1:16" ht="25.5">
      <c r="A1142" t="s">
        <v>50</v>
      </c>
      <c s="34" t="s">
        <v>1490</v>
      </c>
      <c s="34" t="s">
        <v>1491</v>
      </c>
      <c s="35" t="s">
        <v>5</v>
      </c>
      <c s="6" t="s">
        <v>1492</v>
      </c>
      <c s="36" t="s">
        <v>139</v>
      </c>
      <c s="37">
        <v>54</v>
      </c>
      <c s="36">
        <v>0.0026</v>
      </c>
      <c s="36">
        <f>ROUND(G1142*H1142,6)</f>
      </c>
      <c r="L1142" s="38">
        <v>0</v>
      </c>
      <c s="32">
        <f>ROUND(ROUND(L1142,2)*ROUND(G1142,3),2)</f>
      </c>
      <c s="36" t="s">
        <v>61</v>
      </c>
      <c>
        <f>(M1142*21)/100</f>
      </c>
      <c t="s">
        <v>28</v>
      </c>
    </row>
    <row r="1143" spans="1:5" ht="38.25">
      <c r="A1143" s="35" t="s">
        <v>56</v>
      </c>
      <c r="E1143" s="39" t="s">
        <v>1493</v>
      </c>
    </row>
    <row r="1144" spans="1:5" ht="12.75">
      <c r="A1144" s="35" t="s">
        <v>57</v>
      </c>
      <c r="E1144" s="40" t="s">
        <v>1494</v>
      </c>
    </row>
    <row r="1145" spans="1:5" ht="12.75">
      <c r="A1145" t="s">
        <v>58</v>
      </c>
      <c r="E1145" s="39" t="s">
        <v>5</v>
      </c>
    </row>
    <row r="1146" spans="1:16" ht="25.5">
      <c r="A1146" t="s">
        <v>50</v>
      </c>
      <c s="34" t="s">
        <v>1495</v>
      </c>
      <c s="34" t="s">
        <v>1496</v>
      </c>
      <c s="35" t="s">
        <v>5</v>
      </c>
      <c s="6" t="s">
        <v>1497</v>
      </c>
      <c s="36" t="s">
        <v>139</v>
      </c>
      <c s="37">
        <v>1230</v>
      </c>
      <c s="36">
        <v>0.0026</v>
      </c>
      <c s="36">
        <f>ROUND(G1146*H1146,6)</f>
      </c>
      <c r="L1146" s="38">
        <v>0</v>
      </c>
      <c s="32">
        <f>ROUND(ROUND(L1146,2)*ROUND(G1146,3),2)</f>
      </c>
      <c s="36" t="s">
        <v>61</v>
      </c>
      <c>
        <f>(M1146*21)/100</f>
      </c>
      <c t="s">
        <v>28</v>
      </c>
    </row>
    <row r="1147" spans="1:5" ht="38.25">
      <c r="A1147" s="35" t="s">
        <v>56</v>
      </c>
      <c r="E1147" s="39" t="s">
        <v>1498</v>
      </c>
    </row>
    <row r="1148" spans="1:5" ht="12.75">
      <c r="A1148" s="35" t="s">
        <v>57</v>
      </c>
      <c r="E1148" s="40" t="s">
        <v>1499</v>
      </c>
    </row>
    <row r="1149" spans="1:5" ht="12.75">
      <c r="A1149" t="s">
        <v>58</v>
      </c>
      <c r="E1149" s="39" t="s">
        <v>5</v>
      </c>
    </row>
    <row r="1150" spans="1:16" ht="25.5">
      <c r="A1150" t="s">
        <v>50</v>
      </c>
      <c s="34" t="s">
        <v>1500</v>
      </c>
      <c s="34" t="s">
        <v>1501</v>
      </c>
      <c s="35" t="s">
        <v>5</v>
      </c>
      <c s="6" t="s">
        <v>1502</v>
      </c>
      <c s="36" t="s">
        <v>446</v>
      </c>
      <c s="37">
        <v>501.885</v>
      </c>
      <c s="36">
        <v>0</v>
      </c>
      <c s="36">
        <f>ROUND(G1150*H1150,6)</f>
      </c>
      <c r="L1150" s="38">
        <v>0</v>
      </c>
      <c s="32">
        <f>ROUND(ROUND(L1150,2)*ROUND(G1150,3),2)</f>
      </c>
      <c s="36" t="s">
        <v>61</v>
      </c>
      <c>
        <f>(M1150*21)/100</f>
      </c>
      <c t="s">
        <v>28</v>
      </c>
    </row>
    <row r="1151" spans="1:5" ht="25.5">
      <c r="A1151" s="35" t="s">
        <v>56</v>
      </c>
      <c r="E1151" s="39" t="s">
        <v>1502</v>
      </c>
    </row>
    <row r="1152" spans="1:5" ht="12.75">
      <c r="A1152" s="35" t="s">
        <v>57</v>
      </c>
      <c r="E1152" s="40" t="s">
        <v>5</v>
      </c>
    </row>
    <row r="1153" spans="1:5" ht="12.75">
      <c r="A1153" t="s">
        <v>58</v>
      </c>
      <c r="E1153" s="39" t="s">
        <v>5</v>
      </c>
    </row>
    <row r="1154" spans="1:16" ht="25.5">
      <c r="A1154" t="s">
        <v>50</v>
      </c>
      <c s="34" t="s">
        <v>1503</v>
      </c>
      <c s="34" t="s">
        <v>1504</v>
      </c>
      <c s="35" t="s">
        <v>5</v>
      </c>
      <c s="6" t="s">
        <v>1505</v>
      </c>
      <c s="36" t="s">
        <v>48</v>
      </c>
      <c s="37">
        <v>67</v>
      </c>
      <c s="36">
        <v>0.0003</v>
      </c>
      <c s="36">
        <f>ROUND(G1154*H1154,6)</f>
      </c>
      <c r="L1154" s="38">
        <v>0</v>
      </c>
      <c s="32">
        <f>ROUND(ROUND(L1154,2)*ROUND(G1154,3),2)</f>
      </c>
      <c s="36" t="s">
        <v>61</v>
      </c>
      <c>
        <f>(M1154*21)/100</f>
      </c>
      <c t="s">
        <v>28</v>
      </c>
    </row>
    <row r="1155" spans="1:5" ht="38.25">
      <c r="A1155" s="35" t="s">
        <v>56</v>
      </c>
      <c r="E1155" s="39" t="s">
        <v>1506</v>
      </c>
    </row>
    <row r="1156" spans="1:5" ht="12.75">
      <c r="A1156" s="35" t="s">
        <v>57</v>
      </c>
      <c r="E1156" s="40" t="s">
        <v>1507</v>
      </c>
    </row>
    <row r="1157" spans="1:5" ht="12.75">
      <c r="A1157" t="s">
        <v>58</v>
      </c>
      <c r="E1157" s="39" t="s">
        <v>5</v>
      </c>
    </row>
    <row r="1158" spans="1:16" ht="25.5">
      <c r="A1158" t="s">
        <v>50</v>
      </c>
      <c s="34" t="s">
        <v>1508</v>
      </c>
      <c s="34" t="s">
        <v>1509</v>
      </c>
      <c s="35" t="s">
        <v>5</v>
      </c>
      <c s="6" t="s">
        <v>1510</v>
      </c>
      <c s="36" t="s">
        <v>139</v>
      </c>
      <c s="37">
        <v>10</v>
      </c>
      <c s="36">
        <v>0.0001</v>
      </c>
      <c s="36">
        <f>ROUND(G1158*H1158,6)</f>
      </c>
      <c r="L1158" s="38">
        <v>0</v>
      </c>
      <c s="32">
        <f>ROUND(ROUND(L1158,2)*ROUND(G1158,3),2)</f>
      </c>
      <c s="36" t="s">
        <v>61</v>
      </c>
      <c>
        <f>(M1158*21)/100</f>
      </c>
      <c t="s">
        <v>28</v>
      </c>
    </row>
    <row r="1159" spans="1:5" ht="38.25">
      <c r="A1159" s="35" t="s">
        <v>56</v>
      </c>
      <c r="E1159" s="39" t="s">
        <v>1511</v>
      </c>
    </row>
    <row r="1160" spans="1:5" ht="12.75">
      <c r="A1160" s="35" t="s">
        <v>57</v>
      </c>
      <c r="E1160" s="40" t="s">
        <v>1512</v>
      </c>
    </row>
    <row r="1161" spans="1:5" ht="12.75">
      <c r="A1161" t="s">
        <v>58</v>
      </c>
      <c r="E1161" s="39" t="s">
        <v>5</v>
      </c>
    </row>
    <row r="1162" spans="1:16" ht="12.75">
      <c r="A1162" t="s">
        <v>50</v>
      </c>
      <c s="34" t="s">
        <v>1513</v>
      </c>
      <c s="34" t="s">
        <v>1514</v>
      </c>
      <c s="35" t="s">
        <v>5</v>
      </c>
      <c s="6" t="s">
        <v>1515</v>
      </c>
      <c s="36" t="s">
        <v>48</v>
      </c>
      <c s="37">
        <v>67</v>
      </c>
      <c s="36">
        <v>0</v>
      </c>
      <c s="36">
        <f>ROUND(G1162*H1162,6)</f>
      </c>
      <c r="L1162" s="38">
        <v>0</v>
      </c>
      <c s="32">
        <f>ROUND(ROUND(L1162,2)*ROUND(G1162,3),2)</f>
      </c>
      <c s="36" t="s">
        <v>61</v>
      </c>
      <c>
        <f>(M1162*21)/100</f>
      </c>
      <c t="s">
        <v>28</v>
      </c>
    </row>
    <row r="1163" spans="1:5" ht="12.75">
      <c r="A1163" s="35" t="s">
        <v>56</v>
      </c>
      <c r="E1163" s="39" t="s">
        <v>1515</v>
      </c>
    </row>
    <row r="1164" spans="1:5" ht="12.75">
      <c r="A1164" s="35" t="s">
        <v>57</v>
      </c>
      <c r="E1164" s="40" t="s">
        <v>1507</v>
      </c>
    </row>
    <row r="1165" spans="1:5" ht="12.75">
      <c r="A1165" t="s">
        <v>58</v>
      </c>
      <c r="E1165" s="39" t="s">
        <v>5</v>
      </c>
    </row>
    <row r="1166" spans="1:16" ht="25.5">
      <c r="A1166" t="s">
        <v>50</v>
      </c>
      <c s="34" t="s">
        <v>1516</v>
      </c>
      <c s="34" t="s">
        <v>1517</v>
      </c>
      <c s="35" t="s">
        <v>5</v>
      </c>
      <c s="6" t="s">
        <v>1518</v>
      </c>
      <c s="36" t="s">
        <v>139</v>
      </c>
      <c s="37">
        <v>48</v>
      </c>
      <c s="36">
        <v>0.0001</v>
      </c>
      <c s="36">
        <f>ROUND(G1166*H1166,6)</f>
      </c>
      <c r="L1166" s="38">
        <v>0</v>
      </c>
      <c s="32">
        <f>ROUND(ROUND(L1166,2)*ROUND(G1166,3),2)</f>
      </c>
      <c s="36" t="s">
        <v>61</v>
      </c>
      <c>
        <f>(M1166*21)/100</f>
      </c>
      <c t="s">
        <v>28</v>
      </c>
    </row>
    <row r="1167" spans="1:5" ht="38.25">
      <c r="A1167" s="35" t="s">
        <v>56</v>
      </c>
      <c r="E1167" s="39" t="s">
        <v>1519</v>
      </c>
    </row>
    <row r="1168" spans="1:5" ht="12.75">
      <c r="A1168" s="35" t="s">
        <v>57</v>
      </c>
      <c r="E1168" s="40" t="s">
        <v>1520</v>
      </c>
    </row>
    <row r="1169" spans="1:5" ht="12.75">
      <c r="A1169" t="s">
        <v>58</v>
      </c>
      <c r="E1169" s="39" t="s">
        <v>5</v>
      </c>
    </row>
    <row r="1170" spans="1:16" ht="12.75">
      <c r="A1170" t="s">
        <v>50</v>
      </c>
      <c s="34" t="s">
        <v>1521</v>
      </c>
      <c s="34" t="s">
        <v>1522</v>
      </c>
      <c s="35" t="s">
        <v>5</v>
      </c>
      <c s="6" t="s">
        <v>1523</v>
      </c>
      <c s="36" t="s">
        <v>139</v>
      </c>
      <c s="37">
        <v>1</v>
      </c>
      <c s="36">
        <v>0.0001</v>
      </c>
      <c s="36">
        <f>ROUND(G1170*H1170,6)</f>
      </c>
      <c r="L1170" s="38">
        <v>0</v>
      </c>
      <c s="32">
        <f>ROUND(ROUND(L1170,2)*ROUND(G1170,3),2)</f>
      </c>
      <c s="36" t="s">
        <v>61</v>
      </c>
      <c>
        <f>(M1170*21)/100</f>
      </c>
      <c t="s">
        <v>28</v>
      </c>
    </row>
    <row r="1171" spans="1:5" ht="38.25">
      <c r="A1171" s="35" t="s">
        <v>56</v>
      </c>
      <c r="E1171" s="39" t="s">
        <v>1524</v>
      </c>
    </row>
    <row r="1172" spans="1:5" ht="12.75">
      <c r="A1172" s="35" t="s">
        <v>57</v>
      </c>
      <c r="E1172" s="40" t="s">
        <v>1525</v>
      </c>
    </row>
    <row r="1173" spans="1:5" ht="12.75">
      <c r="A1173" t="s">
        <v>58</v>
      </c>
      <c r="E1173" s="39" t="s">
        <v>5</v>
      </c>
    </row>
    <row r="1174" spans="1:16" ht="12.75">
      <c r="A1174" t="s">
        <v>50</v>
      </c>
      <c s="34" t="s">
        <v>1526</v>
      </c>
      <c s="34" t="s">
        <v>1527</v>
      </c>
      <c s="35" t="s">
        <v>5</v>
      </c>
      <c s="6" t="s">
        <v>1528</v>
      </c>
      <c s="36" t="s">
        <v>48</v>
      </c>
      <c s="37">
        <v>82</v>
      </c>
      <c s="36">
        <v>0.0001</v>
      </c>
      <c s="36">
        <f>ROUND(G1174*H1174,6)</f>
      </c>
      <c r="L1174" s="38">
        <v>0</v>
      </c>
      <c s="32">
        <f>ROUND(ROUND(L1174,2)*ROUND(G1174,3),2)</f>
      </c>
      <c s="36" t="s">
        <v>61</v>
      </c>
      <c>
        <f>(M1174*21)/100</f>
      </c>
      <c t="s">
        <v>28</v>
      </c>
    </row>
    <row r="1175" spans="1:5" ht="25.5">
      <c r="A1175" s="35" t="s">
        <v>56</v>
      </c>
      <c r="E1175" s="39" t="s">
        <v>1529</v>
      </c>
    </row>
    <row r="1176" spans="1:5" ht="38.25">
      <c r="A1176" s="35" t="s">
        <v>57</v>
      </c>
      <c r="E1176" s="40" t="s">
        <v>1530</v>
      </c>
    </row>
    <row r="1177" spans="1:5" ht="12.75">
      <c r="A1177" t="s">
        <v>58</v>
      </c>
      <c r="E1177" s="39" t="s">
        <v>5</v>
      </c>
    </row>
    <row r="1178" spans="1:16" ht="12.75">
      <c r="A1178" t="s">
        <v>50</v>
      </c>
      <c s="34" t="s">
        <v>1531</v>
      </c>
      <c s="34" t="s">
        <v>1532</v>
      </c>
      <c s="35" t="s">
        <v>5</v>
      </c>
      <c s="6" t="s">
        <v>1533</v>
      </c>
      <c s="36" t="s">
        <v>48</v>
      </c>
      <c s="37">
        <v>48</v>
      </c>
      <c s="36">
        <v>0.0001</v>
      </c>
      <c s="36">
        <f>ROUND(G1178*H1178,6)</f>
      </c>
      <c r="L1178" s="38">
        <v>0</v>
      </c>
      <c s="32">
        <f>ROUND(ROUND(L1178,2)*ROUND(G1178,3),2)</f>
      </c>
      <c s="36" t="s">
        <v>61</v>
      </c>
      <c>
        <f>(M1178*21)/100</f>
      </c>
      <c t="s">
        <v>28</v>
      </c>
    </row>
    <row r="1179" spans="1:5" ht="38.25">
      <c r="A1179" s="35" t="s">
        <v>56</v>
      </c>
      <c r="E1179" s="39" t="s">
        <v>1534</v>
      </c>
    </row>
    <row r="1180" spans="1:5" ht="12.75">
      <c r="A1180" s="35" t="s">
        <v>57</v>
      </c>
      <c r="E1180" s="40" t="s">
        <v>1535</v>
      </c>
    </row>
    <row r="1181" spans="1:5" ht="12.75">
      <c r="A1181" t="s">
        <v>58</v>
      </c>
      <c r="E1181" s="39" t="s">
        <v>5</v>
      </c>
    </row>
    <row r="1182" spans="1:16" ht="12.75">
      <c r="A1182" t="s">
        <v>50</v>
      </c>
      <c s="34" t="s">
        <v>1536</v>
      </c>
      <c s="34" t="s">
        <v>1537</v>
      </c>
      <c s="35" t="s">
        <v>5</v>
      </c>
      <c s="6" t="s">
        <v>1538</v>
      </c>
      <c s="36" t="s">
        <v>48</v>
      </c>
      <c s="37">
        <v>55</v>
      </c>
      <c s="36">
        <v>0.0001</v>
      </c>
      <c s="36">
        <f>ROUND(G1182*H1182,6)</f>
      </c>
      <c r="L1182" s="38">
        <v>0</v>
      </c>
      <c s="32">
        <f>ROUND(ROUND(L1182,2)*ROUND(G1182,3),2)</f>
      </c>
      <c s="36" t="s">
        <v>61</v>
      </c>
      <c>
        <f>(M1182*21)/100</f>
      </c>
      <c t="s">
        <v>28</v>
      </c>
    </row>
    <row r="1183" spans="1:5" ht="38.25">
      <c r="A1183" s="35" t="s">
        <v>56</v>
      </c>
      <c r="E1183" s="39" t="s">
        <v>1539</v>
      </c>
    </row>
    <row r="1184" spans="1:5" ht="12.75">
      <c r="A1184" s="35" t="s">
        <v>57</v>
      </c>
      <c r="E1184" s="40" t="s">
        <v>1540</v>
      </c>
    </row>
    <row r="1185" spans="1:5" ht="12.75">
      <c r="A1185" t="s">
        <v>58</v>
      </c>
      <c r="E1185" s="39" t="s">
        <v>5</v>
      </c>
    </row>
    <row r="1186" spans="1:16" ht="12.75">
      <c r="A1186" t="s">
        <v>50</v>
      </c>
      <c s="34" t="s">
        <v>1541</v>
      </c>
      <c s="34" t="s">
        <v>1542</v>
      </c>
      <c s="35" t="s">
        <v>5</v>
      </c>
      <c s="6" t="s">
        <v>1543</v>
      </c>
      <c s="36" t="s">
        <v>139</v>
      </c>
      <c s="37">
        <v>16</v>
      </c>
      <c s="36">
        <v>0.0001</v>
      </c>
      <c s="36">
        <f>ROUND(G1186*H1186,6)</f>
      </c>
      <c r="L1186" s="38">
        <v>0</v>
      </c>
      <c s="32">
        <f>ROUND(ROUND(L1186,2)*ROUND(G1186,3),2)</f>
      </c>
      <c s="36" t="s">
        <v>61</v>
      </c>
      <c>
        <f>(M1186*21)/100</f>
      </c>
      <c t="s">
        <v>28</v>
      </c>
    </row>
    <row r="1187" spans="1:5" ht="38.25">
      <c r="A1187" s="35" t="s">
        <v>56</v>
      </c>
      <c r="E1187" s="39" t="s">
        <v>1544</v>
      </c>
    </row>
    <row r="1188" spans="1:5" ht="12.75">
      <c r="A1188" s="35" t="s">
        <v>57</v>
      </c>
      <c r="E1188" s="40" t="s">
        <v>1545</v>
      </c>
    </row>
    <row r="1189" spans="1:5" ht="12.75">
      <c r="A1189" t="s">
        <v>58</v>
      </c>
      <c r="E1189" s="39" t="s">
        <v>5</v>
      </c>
    </row>
    <row r="1190" spans="1:16" ht="25.5">
      <c r="A1190" t="s">
        <v>50</v>
      </c>
      <c s="34" t="s">
        <v>1546</v>
      </c>
      <c s="34" t="s">
        <v>1547</v>
      </c>
      <c s="35" t="s">
        <v>5</v>
      </c>
      <c s="6" t="s">
        <v>1548</v>
      </c>
      <c s="36" t="s">
        <v>139</v>
      </c>
      <c s="37">
        <v>80</v>
      </c>
      <c s="36">
        <v>0.0001</v>
      </c>
      <c s="36">
        <f>ROUND(G1190*H1190,6)</f>
      </c>
      <c r="L1190" s="38">
        <v>0</v>
      </c>
      <c s="32">
        <f>ROUND(ROUND(L1190,2)*ROUND(G1190,3),2)</f>
      </c>
      <c s="36" t="s">
        <v>61</v>
      </c>
      <c>
        <f>(M1190*21)/100</f>
      </c>
      <c t="s">
        <v>28</v>
      </c>
    </row>
    <row r="1191" spans="1:5" ht="38.25">
      <c r="A1191" s="35" t="s">
        <v>56</v>
      </c>
      <c r="E1191" s="39" t="s">
        <v>1549</v>
      </c>
    </row>
    <row r="1192" spans="1:5" ht="12.75">
      <c r="A1192" s="35" t="s">
        <v>57</v>
      </c>
      <c r="E1192" s="40" t="s">
        <v>1550</v>
      </c>
    </row>
    <row r="1193" spans="1:5" ht="12.75">
      <c r="A1193" t="s">
        <v>58</v>
      </c>
      <c r="E1193" s="39" t="s">
        <v>5</v>
      </c>
    </row>
    <row r="1194" spans="1:16" ht="25.5">
      <c r="A1194" t="s">
        <v>50</v>
      </c>
      <c s="34" t="s">
        <v>1551</v>
      </c>
      <c s="34" t="s">
        <v>1552</v>
      </c>
      <c s="35" t="s">
        <v>5</v>
      </c>
      <c s="6" t="s">
        <v>1553</v>
      </c>
      <c s="36" t="s">
        <v>139</v>
      </c>
      <c s="37">
        <v>8</v>
      </c>
      <c s="36">
        <v>0.0001</v>
      </c>
      <c s="36">
        <f>ROUND(G1194*H1194,6)</f>
      </c>
      <c r="L1194" s="38">
        <v>0</v>
      </c>
      <c s="32">
        <f>ROUND(ROUND(L1194,2)*ROUND(G1194,3),2)</f>
      </c>
      <c s="36" t="s">
        <v>61</v>
      </c>
      <c>
        <f>(M1194*21)/100</f>
      </c>
      <c t="s">
        <v>28</v>
      </c>
    </row>
    <row r="1195" spans="1:5" ht="51">
      <c r="A1195" s="35" t="s">
        <v>56</v>
      </c>
      <c r="E1195" s="39" t="s">
        <v>1554</v>
      </c>
    </row>
    <row r="1196" spans="1:5" ht="12.75">
      <c r="A1196" s="35" t="s">
        <v>57</v>
      </c>
      <c r="E1196" s="40" t="s">
        <v>1555</v>
      </c>
    </row>
    <row r="1197" spans="1:5" ht="12.75">
      <c r="A1197" t="s">
        <v>58</v>
      </c>
      <c r="E1197" s="39" t="s">
        <v>5</v>
      </c>
    </row>
    <row r="1198" spans="1:16" ht="25.5">
      <c r="A1198" t="s">
        <v>50</v>
      </c>
      <c s="34" t="s">
        <v>1556</v>
      </c>
      <c s="34" t="s">
        <v>1557</v>
      </c>
      <c s="35" t="s">
        <v>5</v>
      </c>
      <c s="6" t="s">
        <v>1558</v>
      </c>
      <c s="36" t="s">
        <v>48</v>
      </c>
      <c s="37">
        <v>48</v>
      </c>
      <c s="36">
        <v>0</v>
      </c>
      <c s="36">
        <f>ROUND(G1198*H1198,6)</f>
      </c>
      <c r="L1198" s="38">
        <v>0</v>
      </c>
      <c s="32">
        <f>ROUND(ROUND(L1198,2)*ROUND(G1198,3),2)</f>
      </c>
      <c s="36" t="s">
        <v>61</v>
      </c>
      <c>
        <f>(M1198*21)/100</f>
      </c>
      <c t="s">
        <v>28</v>
      </c>
    </row>
    <row r="1199" spans="1:5" ht="51">
      <c r="A1199" s="35" t="s">
        <v>56</v>
      </c>
      <c r="E1199" s="39" t="s">
        <v>1559</v>
      </c>
    </row>
    <row r="1200" spans="1:5" ht="12.75">
      <c r="A1200" s="35" t="s">
        <v>57</v>
      </c>
      <c r="E1200" s="40" t="s">
        <v>1520</v>
      </c>
    </row>
    <row r="1201" spans="1:5" ht="12.75">
      <c r="A1201" t="s">
        <v>58</v>
      </c>
      <c r="E1201" s="39" t="s">
        <v>5</v>
      </c>
    </row>
    <row r="1202" spans="1:16" ht="12.75">
      <c r="A1202" t="s">
        <v>50</v>
      </c>
      <c s="34" t="s">
        <v>1560</v>
      </c>
      <c s="34" t="s">
        <v>1561</v>
      </c>
      <c s="35" t="s">
        <v>5</v>
      </c>
      <c s="6" t="s">
        <v>1562</v>
      </c>
      <c s="36" t="s">
        <v>139</v>
      </c>
      <c s="37">
        <v>80</v>
      </c>
      <c s="36">
        <v>0</v>
      </c>
      <c s="36">
        <f>ROUND(G1202*H1202,6)</f>
      </c>
      <c r="L1202" s="38">
        <v>0</v>
      </c>
      <c s="32">
        <f>ROUND(ROUND(L1202,2)*ROUND(G1202,3),2)</f>
      </c>
      <c s="36" t="s">
        <v>61</v>
      </c>
      <c>
        <f>(M1202*21)/100</f>
      </c>
      <c t="s">
        <v>28</v>
      </c>
    </row>
    <row r="1203" spans="1:5" ht="25.5">
      <c r="A1203" s="35" t="s">
        <v>56</v>
      </c>
      <c r="E1203" s="39" t="s">
        <v>1563</v>
      </c>
    </row>
    <row r="1204" spans="1:5" ht="12.75">
      <c r="A1204" s="35" t="s">
        <v>57</v>
      </c>
      <c r="E1204" s="40" t="s">
        <v>1550</v>
      </c>
    </row>
    <row r="1205" spans="1:5" ht="12.75">
      <c r="A1205" t="s">
        <v>58</v>
      </c>
      <c r="E1205" s="39" t="s">
        <v>5</v>
      </c>
    </row>
    <row r="1206" spans="1:16" ht="38.25">
      <c r="A1206" t="s">
        <v>50</v>
      </c>
      <c s="34" t="s">
        <v>1564</v>
      </c>
      <c s="34" t="s">
        <v>1565</v>
      </c>
      <c s="35" t="s">
        <v>5</v>
      </c>
      <c s="6" t="s">
        <v>1566</v>
      </c>
      <c s="36" t="s">
        <v>48</v>
      </c>
      <c s="37">
        <v>65</v>
      </c>
      <c s="36">
        <v>0.0001</v>
      </c>
      <c s="36">
        <f>ROUND(G1206*H1206,6)</f>
      </c>
      <c r="L1206" s="38">
        <v>0</v>
      </c>
      <c s="32">
        <f>ROUND(ROUND(L1206,2)*ROUND(G1206,3),2)</f>
      </c>
      <c s="36" t="s">
        <v>61</v>
      </c>
      <c>
        <f>(M1206*21)/100</f>
      </c>
      <c t="s">
        <v>28</v>
      </c>
    </row>
    <row r="1207" spans="1:5" ht="63.75">
      <c r="A1207" s="35" t="s">
        <v>56</v>
      </c>
      <c r="E1207" s="39" t="s">
        <v>1567</v>
      </c>
    </row>
    <row r="1208" spans="1:5" ht="12.75">
      <c r="A1208" s="35" t="s">
        <v>57</v>
      </c>
      <c r="E1208" s="40" t="s">
        <v>1568</v>
      </c>
    </row>
    <row r="1209" spans="1:5" ht="12.75">
      <c r="A1209" t="s">
        <v>58</v>
      </c>
      <c r="E1209" s="39" t="s">
        <v>5</v>
      </c>
    </row>
    <row r="1210" spans="1:16" ht="12.75">
      <c r="A1210" t="s">
        <v>50</v>
      </c>
      <c s="34" t="s">
        <v>1569</v>
      </c>
      <c s="34" t="s">
        <v>1570</v>
      </c>
      <c s="35" t="s">
        <v>5</v>
      </c>
      <c s="6" t="s">
        <v>1571</v>
      </c>
      <c s="36" t="s">
        <v>48</v>
      </c>
      <c s="37">
        <v>65</v>
      </c>
      <c s="36">
        <v>0</v>
      </c>
      <c s="36">
        <f>ROUND(G1210*H1210,6)</f>
      </c>
      <c r="L1210" s="38">
        <v>0</v>
      </c>
      <c s="32">
        <f>ROUND(ROUND(L1210,2)*ROUND(G1210,3),2)</f>
      </c>
      <c s="36" t="s">
        <v>61</v>
      </c>
      <c>
        <f>(M1210*21)/100</f>
      </c>
      <c t="s">
        <v>28</v>
      </c>
    </row>
    <row r="1211" spans="1:5" ht="25.5">
      <c r="A1211" s="35" t="s">
        <v>56</v>
      </c>
      <c r="E1211" s="39" t="s">
        <v>1572</v>
      </c>
    </row>
    <row r="1212" spans="1:5" ht="12.75">
      <c r="A1212" s="35" t="s">
        <v>57</v>
      </c>
      <c r="E1212" s="40" t="s">
        <v>1568</v>
      </c>
    </row>
    <row r="1213" spans="1:5" ht="12.75">
      <c r="A1213" t="s">
        <v>58</v>
      </c>
      <c r="E1213" s="39" t="s">
        <v>5</v>
      </c>
    </row>
    <row r="1214" spans="1:16" ht="25.5">
      <c r="A1214" t="s">
        <v>50</v>
      </c>
      <c s="34" t="s">
        <v>1573</v>
      </c>
      <c s="34" t="s">
        <v>1574</v>
      </c>
      <c s="35" t="s">
        <v>5</v>
      </c>
      <c s="6" t="s">
        <v>1575</v>
      </c>
      <c s="36" t="s">
        <v>48</v>
      </c>
      <c s="37">
        <v>70</v>
      </c>
      <c s="36">
        <v>0.0001</v>
      </c>
      <c s="36">
        <f>ROUND(G1214*H1214,6)</f>
      </c>
      <c r="L1214" s="38">
        <v>0</v>
      </c>
      <c s="32">
        <f>ROUND(ROUND(L1214,2)*ROUND(G1214,3),2)</f>
      </c>
      <c s="36" t="s">
        <v>61</v>
      </c>
      <c>
        <f>(M1214*21)/100</f>
      </c>
      <c t="s">
        <v>28</v>
      </c>
    </row>
    <row r="1215" spans="1:5" ht="63.75">
      <c r="A1215" s="35" t="s">
        <v>56</v>
      </c>
      <c r="E1215" s="39" t="s">
        <v>1576</v>
      </c>
    </row>
    <row r="1216" spans="1:5" ht="12.75">
      <c r="A1216" s="35" t="s">
        <v>57</v>
      </c>
      <c r="E1216" s="40" t="s">
        <v>1577</v>
      </c>
    </row>
    <row r="1217" spans="1:5" ht="12.75">
      <c r="A1217" t="s">
        <v>58</v>
      </c>
      <c r="E1217" s="39" t="s">
        <v>5</v>
      </c>
    </row>
    <row r="1218" spans="1:16" ht="25.5">
      <c r="A1218" t="s">
        <v>50</v>
      </c>
      <c s="34" t="s">
        <v>1578</v>
      </c>
      <c s="34" t="s">
        <v>1579</v>
      </c>
      <c s="35" t="s">
        <v>5</v>
      </c>
      <c s="6" t="s">
        <v>1580</v>
      </c>
      <c s="36" t="s">
        <v>48</v>
      </c>
      <c s="37">
        <v>70</v>
      </c>
      <c s="36">
        <v>0.0001</v>
      </c>
      <c s="36">
        <f>ROUND(G1218*H1218,6)</f>
      </c>
      <c r="L1218" s="38">
        <v>0</v>
      </c>
      <c s="32">
        <f>ROUND(ROUND(L1218,2)*ROUND(G1218,3),2)</f>
      </c>
      <c s="36" t="s">
        <v>61</v>
      </c>
      <c>
        <f>(M1218*21)/100</f>
      </c>
      <c t="s">
        <v>28</v>
      </c>
    </row>
    <row r="1219" spans="1:5" ht="63.75">
      <c r="A1219" s="35" t="s">
        <v>56</v>
      </c>
      <c r="E1219" s="39" t="s">
        <v>1581</v>
      </c>
    </row>
    <row r="1220" spans="1:5" ht="12.75">
      <c r="A1220" s="35" t="s">
        <v>57</v>
      </c>
      <c r="E1220" s="40" t="s">
        <v>1577</v>
      </c>
    </row>
    <row r="1221" spans="1:5" ht="12.75">
      <c r="A1221" t="s">
        <v>58</v>
      </c>
      <c r="E1221" s="39" t="s">
        <v>5</v>
      </c>
    </row>
    <row r="1222" spans="1:16" ht="25.5">
      <c r="A1222" t="s">
        <v>50</v>
      </c>
      <c s="34" t="s">
        <v>1582</v>
      </c>
      <c s="34" t="s">
        <v>1583</v>
      </c>
      <c s="35" t="s">
        <v>5</v>
      </c>
      <c s="6" t="s">
        <v>1584</v>
      </c>
      <c s="36" t="s">
        <v>48</v>
      </c>
      <c s="37">
        <v>70</v>
      </c>
      <c s="36">
        <v>0.0001</v>
      </c>
      <c s="36">
        <f>ROUND(G1222*H1222,6)</f>
      </c>
      <c r="L1222" s="38">
        <v>0</v>
      </c>
      <c s="32">
        <f>ROUND(ROUND(L1222,2)*ROUND(G1222,3),2)</f>
      </c>
      <c s="36" t="s">
        <v>61</v>
      </c>
      <c>
        <f>(M1222*21)/100</f>
      </c>
      <c t="s">
        <v>28</v>
      </c>
    </row>
    <row r="1223" spans="1:5" ht="63.75">
      <c r="A1223" s="35" t="s">
        <v>56</v>
      </c>
      <c r="E1223" s="39" t="s">
        <v>1585</v>
      </c>
    </row>
    <row r="1224" spans="1:5" ht="12.75">
      <c r="A1224" s="35" t="s">
        <v>57</v>
      </c>
      <c r="E1224" s="40" t="s">
        <v>1577</v>
      </c>
    </row>
    <row r="1225" spans="1:5" ht="12.75">
      <c r="A1225" t="s">
        <v>58</v>
      </c>
      <c r="E1225" s="39" t="s">
        <v>5</v>
      </c>
    </row>
    <row r="1226" spans="1:16" ht="12.75">
      <c r="A1226" t="s">
        <v>50</v>
      </c>
      <c s="34" t="s">
        <v>1586</v>
      </c>
      <c s="34" t="s">
        <v>1587</v>
      </c>
      <c s="35" t="s">
        <v>5</v>
      </c>
      <c s="6" t="s">
        <v>1588</v>
      </c>
      <c s="36" t="s">
        <v>48</v>
      </c>
      <c s="37">
        <v>70</v>
      </c>
      <c s="36">
        <v>0</v>
      </c>
      <c s="36">
        <f>ROUND(G1226*H1226,6)</f>
      </c>
      <c r="L1226" s="38">
        <v>0</v>
      </c>
      <c s="32">
        <f>ROUND(ROUND(L1226,2)*ROUND(G1226,3),2)</f>
      </c>
      <c s="36" t="s">
        <v>61</v>
      </c>
      <c>
        <f>(M1226*21)/100</f>
      </c>
      <c t="s">
        <v>28</v>
      </c>
    </row>
    <row r="1227" spans="1:5" ht="25.5">
      <c r="A1227" s="35" t="s">
        <v>56</v>
      </c>
      <c r="E1227" s="39" t="s">
        <v>1589</v>
      </c>
    </row>
    <row r="1228" spans="1:5" ht="12.75">
      <c r="A1228" s="35" t="s">
        <v>57</v>
      </c>
      <c r="E1228" s="40" t="s">
        <v>1577</v>
      </c>
    </row>
    <row r="1229" spans="1:5" ht="12.75">
      <c r="A1229" t="s">
        <v>58</v>
      </c>
      <c r="E1229" s="39" t="s">
        <v>5</v>
      </c>
    </row>
    <row r="1230" spans="1:16" ht="25.5">
      <c r="A1230" t="s">
        <v>50</v>
      </c>
      <c s="34" t="s">
        <v>1590</v>
      </c>
      <c s="34" t="s">
        <v>1591</v>
      </c>
      <c s="35" t="s">
        <v>5</v>
      </c>
      <c s="6" t="s">
        <v>1592</v>
      </c>
      <c s="36" t="s">
        <v>48</v>
      </c>
      <c s="37">
        <v>65</v>
      </c>
      <c s="36">
        <v>0.0001</v>
      </c>
      <c s="36">
        <f>ROUND(G1230*H1230,6)</f>
      </c>
      <c r="L1230" s="38">
        <v>0</v>
      </c>
      <c s="32">
        <f>ROUND(ROUND(L1230,2)*ROUND(G1230,3),2)</f>
      </c>
      <c s="36" t="s">
        <v>61</v>
      </c>
      <c>
        <f>(M1230*21)/100</f>
      </c>
      <c t="s">
        <v>28</v>
      </c>
    </row>
    <row r="1231" spans="1:5" ht="63.75">
      <c r="A1231" s="35" t="s">
        <v>56</v>
      </c>
      <c r="E1231" s="39" t="s">
        <v>1593</v>
      </c>
    </row>
    <row r="1232" spans="1:5" ht="12.75">
      <c r="A1232" s="35" t="s">
        <v>57</v>
      </c>
      <c r="E1232" s="40" t="s">
        <v>1568</v>
      </c>
    </row>
    <row r="1233" spans="1:5" ht="12.75">
      <c r="A1233" t="s">
        <v>58</v>
      </c>
      <c r="E1233" s="39" t="s">
        <v>5</v>
      </c>
    </row>
    <row r="1234" spans="1:16" ht="38.25">
      <c r="A1234" t="s">
        <v>50</v>
      </c>
      <c s="34" t="s">
        <v>1594</v>
      </c>
      <c s="34" t="s">
        <v>1595</v>
      </c>
      <c s="35" t="s">
        <v>5</v>
      </c>
      <c s="6" t="s">
        <v>1596</v>
      </c>
      <c s="36" t="s">
        <v>48</v>
      </c>
      <c s="37">
        <v>47</v>
      </c>
      <c s="36">
        <v>0.0001</v>
      </c>
      <c s="36">
        <f>ROUND(G1234*H1234,6)</f>
      </c>
      <c r="L1234" s="38">
        <v>0</v>
      </c>
      <c s="32">
        <f>ROUND(ROUND(L1234,2)*ROUND(G1234,3),2)</f>
      </c>
      <c s="36" t="s">
        <v>61</v>
      </c>
      <c>
        <f>(M1234*21)/100</f>
      </c>
      <c t="s">
        <v>28</v>
      </c>
    </row>
    <row r="1235" spans="1:5" ht="63.75">
      <c r="A1235" s="35" t="s">
        <v>56</v>
      </c>
      <c r="E1235" s="39" t="s">
        <v>1597</v>
      </c>
    </row>
    <row r="1236" spans="1:5" ht="12.75">
      <c r="A1236" s="35" t="s">
        <v>57</v>
      </c>
      <c r="E1236" s="40" t="s">
        <v>1598</v>
      </c>
    </row>
    <row r="1237" spans="1:5" ht="12.75">
      <c r="A1237" t="s">
        <v>58</v>
      </c>
      <c r="E1237" s="39" t="s">
        <v>5</v>
      </c>
    </row>
    <row r="1238" spans="1:16" ht="25.5">
      <c r="A1238" t="s">
        <v>50</v>
      </c>
      <c s="34" t="s">
        <v>1599</v>
      </c>
      <c s="34" t="s">
        <v>1600</v>
      </c>
      <c s="35" t="s">
        <v>5</v>
      </c>
      <c s="6" t="s">
        <v>1601</v>
      </c>
      <c s="36" t="s">
        <v>139</v>
      </c>
      <c s="37">
        <v>200</v>
      </c>
      <c s="36">
        <v>0.0001</v>
      </c>
      <c s="36">
        <f>ROUND(G1238*H1238,6)</f>
      </c>
      <c r="L1238" s="38">
        <v>0</v>
      </c>
      <c s="32">
        <f>ROUND(ROUND(L1238,2)*ROUND(G1238,3),2)</f>
      </c>
      <c s="36" t="s">
        <v>61</v>
      </c>
      <c>
        <f>(M1238*21)/100</f>
      </c>
      <c t="s">
        <v>28</v>
      </c>
    </row>
    <row r="1239" spans="1:5" ht="63.75">
      <c r="A1239" s="35" t="s">
        <v>56</v>
      </c>
      <c r="E1239" s="39" t="s">
        <v>1602</v>
      </c>
    </row>
    <row r="1240" spans="1:5" ht="12.75">
      <c r="A1240" s="35" t="s">
        <v>57</v>
      </c>
      <c r="E1240" s="40" t="s">
        <v>1603</v>
      </c>
    </row>
    <row r="1241" spans="1:5" ht="12.75">
      <c r="A1241" t="s">
        <v>58</v>
      </c>
      <c r="E1241" s="39" t="s">
        <v>5</v>
      </c>
    </row>
    <row r="1242" spans="1:16" ht="12.75">
      <c r="A1242" t="s">
        <v>50</v>
      </c>
      <c s="34" t="s">
        <v>1604</v>
      </c>
      <c s="34" t="s">
        <v>1605</v>
      </c>
      <c s="35" t="s">
        <v>5</v>
      </c>
      <c s="6" t="s">
        <v>1606</v>
      </c>
      <c s="36" t="s">
        <v>48</v>
      </c>
      <c s="37">
        <v>47</v>
      </c>
      <c s="36">
        <v>0</v>
      </c>
      <c s="36">
        <f>ROUND(G1242*H1242,6)</f>
      </c>
      <c r="L1242" s="38">
        <v>0</v>
      </c>
      <c s="32">
        <f>ROUND(ROUND(L1242,2)*ROUND(G1242,3),2)</f>
      </c>
      <c s="36" t="s">
        <v>61</v>
      </c>
      <c>
        <f>(M1242*21)/100</f>
      </c>
      <c t="s">
        <v>28</v>
      </c>
    </row>
    <row r="1243" spans="1:5" ht="25.5">
      <c r="A1243" s="35" t="s">
        <v>56</v>
      </c>
      <c r="E1243" s="39" t="s">
        <v>1607</v>
      </c>
    </row>
    <row r="1244" spans="1:5" ht="12.75">
      <c r="A1244" s="35" t="s">
        <v>57</v>
      </c>
      <c r="E1244" s="40" t="s">
        <v>1598</v>
      </c>
    </row>
    <row r="1245" spans="1:5" ht="12.75">
      <c r="A1245" t="s">
        <v>58</v>
      </c>
      <c r="E1245" s="39" t="s">
        <v>5</v>
      </c>
    </row>
    <row r="1246" spans="1:16" ht="38.25">
      <c r="A1246" t="s">
        <v>50</v>
      </c>
      <c s="34" t="s">
        <v>1608</v>
      </c>
      <c s="34" t="s">
        <v>1609</v>
      </c>
      <c s="35" t="s">
        <v>5</v>
      </c>
      <c s="6" t="s">
        <v>1610</v>
      </c>
      <c s="36" t="s">
        <v>48</v>
      </c>
      <c s="37">
        <v>12</v>
      </c>
      <c s="36">
        <v>0.0001</v>
      </c>
      <c s="36">
        <f>ROUND(G1246*H1246,6)</f>
      </c>
      <c r="L1246" s="38">
        <v>0</v>
      </c>
      <c s="32">
        <f>ROUND(ROUND(L1246,2)*ROUND(G1246,3),2)</f>
      </c>
      <c s="36" t="s">
        <v>61</v>
      </c>
      <c>
        <f>(M1246*21)/100</f>
      </c>
      <c t="s">
        <v>28</v>
      </c>
    </row>
    <row r="1247" spans="1:5" ht="63.75">
      <c r="A1247" s="35" t="s">
        <v>56</v>
      </c>
      <c r="E1247" s="39" t="s">
        <v>1611</v>
      </c>
    </row>
    <row r="1248" spans="1:5" ht="12.75">
      <c r="A1248" s="35" t="s">
        <v>57</v>
      </c>
      <c r="E1248" s="40" t="s">
        <v>1612</v>
      </c>
    </row>
    <row r="1249" spans="1:5" ht="12.75">
      <c r="A1249" t="s">
        <v>58</v>
      </c>
      <c r="E1249" s="39" t="s">
        <v>5</v>
      </c>
    </row>
    <row r="1250" spans="1:16" ht="25.5">
      <c r="A1250" t="s">
        <v>50</v>
      </c>
      <c s="34" t="s">
        <v>1613</v>
      </c>
      <c s="34" t="s">
        <v>1614</v>
      </c>
      <c s="35" t="s">
        <v>5</v>
      </c>
      <c s="6" t="s">
        <v>1615</v>
      </c>
      <c s="36" t="s">
        <v>48</v>
      </c>
      <c s="37">
        <v>25</v>
      </c>
      <c s="36">
        <v>0.0001</v>
      </c>
      <c s="36">
        <f>ROUND(G1250*H1250,6)</f>
      </c>
      <c r="L1250" s="38">
        <v>0</v>
      </c>
      <c s="32">
        <f>ROUND(ROUND(L1250,2)*ROUND(G1250,3),2)</f>
      </c>
      <c s="36" t="s">
        <v>61</v>
      </c>
      <c>
        <f>(M1250*21)/100</f>
      </c>
      <c t="s">
        <v>28</v>
      </c>
    </row>
    <row r="1251" spans="1:5" ht="63.75">
      <c r="A1251" s="35" t="s">
        <v>56</v>
      </c>
      <c r="E1251" s="39" t="s">
        <v>1616</v>
      </c>
    </row>
    <row r="1252" spans="1:5" ht="12.75">
      <c r="A1252" s="35" t="s">
        <v>57</v>
      </c>
      <c r="E1252" s="40" t="s">
        <v>1617</v>
      </c>
    </row>
    <row r="1253" spans="1:5" ht="12.75">
      <c r="A1253" t="s">
        <v>58</v>
      </c>
      <c r="E1253" s="39" t="s">
        <v>5</v>
      </c>
    </row>
    <row r="1254" spans="1:16" ht="25.5">
      <c r="A1254" t="s">
        <v>50</v>
      </c>
      <c s="34" t="s">
        <v>1618</v>
      </c>
      <c s="34" t="s">
        <v>1619</v>
      </c>
      <c s="35" t="s">
        <v>5</v>
      </c>
      <c s="6" t="s">
        <v>1620</v>
      </c>
      <c s="36" t="s">
        <v>48</v>
      </c>
      <c s="37">
        <v>25</v>
      </c>
      <c s="36">
        <v>0.0001</v>
      </c>
      <c s="36">
        <f>ROUND(G1254*H1254,6)</f>
      </c>
      <c r="L1254" s="38">
        <v>0</v>
      </c>
      <c s="32">
        <f>ROUND(ROUND(L1254,2)*ROUND(G1254,3),2)</f>
      </c>
      <c s="36" t="s">
        <v>61</v>
      </c>
      <c>
        <f>(M1254*21)/100</f>
      </c>
      <c t="s">
        <v>28</v>
      </c>
    </row>
    <row r="1255" spans="1:5" ht="63.75">
      <c r="A1255" s="35" t="s">
        <v>56</v>
      </c>
      <c r="E1255" s="39" t="s">
        <v>1621</v>
      </c>
    </row>
    <row r="1256" spans="1:5" ht="12.75">
      <c r="A1256" s="35" t="s">
        <v>57</v>
      </c>
      <c r="E1256" s="40" t="s">
        <v>1617</v>
      </c>
    </row>
    <row r="1257" spans="1:5" ht="12.75">
      <c r="A1257" t="s">
        <v>58</v>
      </c>
      <c r="E1257" s="39" t="s">
        <v>5</v>
      </c>
    </row>
    <row r="1258" spans="1:16" ht="38.25">
      <c r="A1258" t="s">
        <v>50</v>
      </c>
      <c s="34" t="s">
        <v>1622</v>
      </c>
      <c s="34" t="s">
        <v>1623</v>
      </c>
      <c s="35" t="s">
        <v>5</v>
      </c>
      <c s="6" t="s">
        <v>1624</v>
      </c>
      <c s="36" t="s">
        <v>139</v>
      </c>
      <c s="37">
        <v>50</v>
      </c>
      <c s="36">
        <v>0.0001</v>
      </c>
      <c s="36">
        <f>ROUND(G1258*H1258,6)</f>
      </c>
      <c r="L1258" s="38">
        <v>0</v>
      </c>
      <c s="32">
        <f>ROUND(ROUND(L1258,2)*ROUND(G1258,3),2)</f>
      </c>
      <c s="36" t="s">
        <v>61</v>
      </c>
      <c>
        <f>(M1258*21)/100</f>
      </c>
      <c t="s">
        <v>28</v>
      </c>
    </row>
    <row r="1259" spans="1:5" ht="76.5">
      <c r="A1259" s="35" t="s">
        <v>56</v>
      </c>
      <c r="E1259" s="39" t="s">
        <v>1625</v>
      </c>
    </row>
    <row r="1260" spans="1:5" ht="12.75">
      <c r="A1260" s="35" t="s">
        <v>57</v>
      </c>
      <c r="E1260" s="40" t="s">
        <v>1626</v>
      </c>
    </row>
    <row r="1261" spans="1:5" ht="12.75">
      <c r="A1261" t="s">
        <v>58</v>
      </c>
      <c r="E1261" s="39" t="s">
        <v>5</v>
      </c>
    </row>
    <row r="1262" spans="1:16" ht="25.5">
      <c r="A1262" t="s">
        <v>50</v>
      </c>
      <c s="34" t="s">
        <v>1627</v>
      </c>
      <c s="34" t="s">
        <v>1628</v>
      </c>
      <c s="35" t="s">
        <v>5</v>
      </c>
      <c s="6" t="s">
        <v>1629</v>
      </c>
      <c s="36" t="s">
        <v>48</v>
      </c>
      <c s="37">
        <v>25</v>
      </c>
      <c s="36">
        <v>0.0001</v>
      </c>
      <c s="36">
        <f>ROUND(G1262*H1262,6)</f>
      </c>
      <c r="L1262" s="38">
        <v>0</v>
      </c>
      <c s="32">
        <f>ROUND(ROUND(L1262,2)*ROUND(G1262,3),2)</f>
      </c>
      <c s="36" t="s">
        <v>61</v>
      </c>
      <c>
        <f>(M1262*21)/100</f>
      </c>
      <c t="s">
        <v>28</v>
      </c>
    </row>
    <row r="1263" spans="1:5" ht="63.75">
      <c r="A1263" s="35" t="s">
        <v>56</v>
      </c>
      <c r="E1263" s="39" t="s">
        <v>1630</v>
      </c>
    </row>
    <row r="1264" spans="1:5" ht="12.75">
      <c r="A1264" s="35" t="s">
        <v>57</v>
      </c>
      <c r="E1264" s="40" t="s">
        <v>1617</v>
      </c>
    </row>
    <row r="1265" spans="1:5" ht="12.75">
      <c r="A1265" t="s">
        <v>58</v>
      </c>
      <c r="E1265" s="39" t="s">
        <v>5</v>
      </c>
    </row>
    <row r="1266" spans="1:16" ht="25.5">
      <c r="A1266" t="s">
        <v>50</v>
      </c>
      <c s="34" t="s">
        <v>1631</v>
      </c>
      <c s="34" t="s">
        <v>1632</v>
      </c>
      <c s="35" t="s">
        <v>5</v>
      </c>
      <c s="6" t="s">
        <v>1633</v>
      </c>
      <c s="36" t="s">
        <v>48</v>
      </c>
      <c s="37">
        <v>12</v>
      </c>
      <c s="36">
        <v>0</v>
      </c>
      <c s="36">
        <f>ROUND(G1266*H1266,6)</f>
      </c>
      <c r="L1266" s="38">
        <v>0</v>
      </c>
      <c s="32">
        <f>ROUND(ROUND(L1266,2)*ROUND(G1266,3),2)</f>
      </c>
      <c s="36" t="s">
        <v>61</v>
      </c>
      <c>
        <f>(M1266*21)/100</f>
      </c>
      <c t="s">
        <v>28</v>
      </c>
    </row>
    <row r="1267" spans="1:5" ht="38.25">
      <c r="A1267" s="35" t="s">
        <v>56</v>
      </c>
      <c r="E1267" s="39" t="s">
        <v>1634</v>
      </c>
    </row>
    <row r="1268" spans="1:5" ht="12.75">
      <c r="A1268" s="35" t="s">
        <v>57</v>
      </c>
      <c r="E1268" s="40" t="s">
        <v>1612</v>
      </c>
    </row>
    <row r="1269" spans="1:5" ht="12.75">
      <c r="A1269" t="s">
        <v>58</v>
      </c>
      <c r="E1269" s="39" t="s">
        <v>5</v>
      </c>
    </row>
    <row r="1270" spans="1:16" ht="25.5">
      <c r="A1270" t="s">
        <v>50</v>
      </c>
      <c s="34" t="s">
        <v>1635</v>
      </c>
      <c s="34" t="s">
        <v>1636</v>
      </c>
      <c s="35" t="s">
        <v>5</v>
      </c>
      <c s="6" t="s">
        <v>1637</v>
      </c>
      <c s="36" t="s">
        <v>48</v>
      </c>
      <c s="37">
        <v>34</v>
      </c>
      <c s="36">
        <v>0.0001</v>
      </c>
      <c s="36">
        <f>ROUND(G1270*H1270,6)</f>
      </c>
      <c r="L1270" s="38">
        <v>0</v>
      </c>
      <c s="32">
        <f>ROUND(ROUND(L1270,2)*ROUND(G1270,3),2)</f>
      </c>
      <c s="36" t="s">
        <v>61</v>
      </c>
      <c>
        <f>(M1270*21)/100</f>
      </c>
      <c t="s">
        <v>28</v>
      </c>
    </row>
    <row r="1271" spans="1:5" ht="63.75">
      <c r="A1271" s="35" t="s">
        <v>56</v>
      </c>
      <c r="E1271" s="39" t="s">
        <v>1638</v>
      </c>
    </row>
    <row r="1272" spans="1:5" ht="12.75">
      <c r="A1272" s="35" t="s">
        <v>57</v>
      </c>
      <c r="E1272" s="40" t="s">
        <v>1639</v>
      </c>
    </row>
    <row r="1273" spans="1:5" ht="12.75">
      <c r="A1273" t="s">
        <v>58</v>
      </c>
      <c r="E1273" s="39" t="s">
        <v>5</v>
      </c>
    </row>
    <row r="1274" spans="1:16" ht="25.5">
      <c r="A1274" t="s">
        <v>50</v>
      </c>
      <c s="34" t="s">
        <v>1640</v>
      </c>
      <c s="34" t="s">
        <v>1641</v>
      </c>
      <c s="35" t="s">
        <v>5</v>
      </c>
      <c s="6" t="s">
        <v>1642</v>
      </c>
      <c s="36" t="s">
        <v>139</v>
      </c>
      <c s="37">
        <v>70</v>
      </c>
      <c s="36">
        <v>0.0001</v>
      </c>
      <c s="36">
        <f>ROUND(G1274*H1274,6)</f>
      </c>
      <c r="L1274" s="38">
        <v>0</v>
      </c>
      <c s="32">
        <f>ROUND(ROUND(L1274,2)*ROUND(G1274,3),2)</f>
      </c>
      <c s="36" t="s">
        <v>61</v>
      </c>
      <c>
        <f>(M1274*21)/100</f>
      </c>
      <c t="s">
        <v>28</v>
      </c>
    </row>
    <row r="1275" spans="1:5" ht="76.5">
      <c r="A1275" s="35" t="s">
        <v>56</v>
      </c>
      <c r="E1275" s="39" t="s">
        <v>1643</v>
      </c>
    </row>
    <row r="1276" spans="1:5" ht="12.75">
      <c r="A1276" s="35" t="s">
        <v>57</v>
      </c>
      <c r="E1276" s="40" t="s">
        <v>1644</v>
      </c>
    </row>
    <row r="1277" spans="1:5" ht="12.75">
      <c r="A1277" t="s">
        <v>58</v>
      </c>
      <c r="E1277" s="39" t="s">
        <v>5</v>
      </c>
    </row>
    <row r="1278" spans="1:16" ht="25.5">
      <c r="A1278" t="s">
        <v>50</v>
      </c>
      <c s="34" t="s">
        <v>1645</v>
      </c>
      <c s="34" t="s">
        <v>1646</v>
      </c>
      <c s="35" t="s">
        <v>5</v>
      </c>
      <c s="6" t="s">
        <v>1647</v>
      </c>
      <c s="36" t="s">
        <v>48</v>
      </c>
      <c s="37">
        <v>34</v>
      </c>
      <c s="36">
        <v>0.0001</v>
      </c>
      <c s="36">
        <f>ROUND(G1278*H1278,6)</f>
      </c>
      <c r="L1278" s="38">
        <v>0</v>
      </c>
      <c s="32">
        <f>ROUND(ROUND(L1278,2)*ROUND(G1278,3),2)</f>
      </c>
      <c s="36" t="s">
        <v>61</v>
      </c>
      <c>
        <f>(M1278*21)/100</f>
      </c>
      <c t="s">
        <v>28</v>
      </c>
    </row>
    <row r="1279" spans="1:5" ht="63.75">
      <c r="A1279" s="35" t="s">
        <v>56</v>
      </c>
      <c r="E1279" s="39" t="s">
        <v>1648</v>
      </c>
    </row>
    <row r="1280" spans="1:5" ht="12.75">
      <c r="A1280" s="35" t="s">
        <v>57</v>
      </c>
      <c r="E1280" s="40" t="s">
        <v>1639</v>
      </c>
    </row>
    <row r="1281" spans="1:5" ht="12.75">
      <c r="A1281" t="s">
        <v>58</v>
      </c>
      <c r="E1281" s="39" t="s">
        <v>5</v>
      </c>
    </row>
    <row r="1282" spans="1:16" ht="25.5">
      <c r="A1282" t="s">
        <v>50</v>
      </c>
      <c s="34" t="s">
        <v>1649</v>
      </c>
      <c s="34" t="s">
        <v>1650</v>
      </c>
      <c s="35" t="s">
        <v>5</v>
      </c>
      <c s="6" t="s">
        <v>1651</v>
      </c>
      <c s="36" t="s">
        <v>48</v>
      </c>
      <c s="37">
        <v>34</v>
      </c>
      <c s="36">
        <v>0.0001</v>
      </c>
      <c s="36">
        <f>ROUND(G1282*H1282,6)</f>
      </c>
      <c r="L1282" s="38">
        <v>0</v>
      </c>
      <c s="32">
        <f>ROUND(ROUND(L1282,2)*ROUND(G1282,3),2)</f>
      </c>
      <c s="36" t="s">
        <v>61</v>
      </c>
      <c>
        <f>(M1282*21)/100</f>
      </c>
      <c t="s">
        <v>28</v>
      </c>
    </row>
    <row r="1283" spans="1:5" ht="63.75">
      <c r="A1283" s="35" t="s">
        <v>56</v>
      </c>
      <c r="E1283" s="39" t="s">
        <v>1652</v>
      </c>
    </row>
    <row r="1284" spans="1:5" ht="12.75">
      <c r="A1284" s="35" t="s">
        <v>57</v>
      </c>
      <c r="E1284" s="40" t="s">
        <v>1639</v>
      </c>
    </row>
    <row r="1285" spans="1:5" ht="12.75">
      <c r="A1285" t="s">
        <v>58</v>
      </c>
      <c r="E1285" s="39" t="s">
        <v>5</v>
      </c>
    </row>
    <row r="1286" spans="1:16" ht="25.5">
      <c r="A1286" t="s">
        <v>50</v>
      </c>
      <c s="34" t="s">
        <v>1653</v>
      </c>
      <c s="34" t="s">
        <v>1654</v>
      </c>
      <c s="35" t="s">
        <v>5</v>
      </c>
      <c s="6" t="s">
        <v>1655</v>
      </c>
      <c s="36" t="s">
        <v>48</v>
      </c>
      <c s="37">
        <v>34</v>
      </c>
      <c s="36">
        <v>0</v>
      </c>
      <c s="36">
        <f>ROUND(G1286*H1286,6)</f>
      </c>
      <c r="L1286" s="38">
        <v>0</v>
      </c>
      <c s="32">
        <f>ROUND(ROUND(L1286,2)*ROUND(G1286,3),2)</f>
      </c>
      <c s="36" t="s">
        <v>61</v>
      </c>
      <c>
        <f>(M1286*21)/100</f>
      </c>
      <c t="s">
        <v>28</v>
      </c>
    </row>
    <row r="1287" spans="1:5" ht="38.25">
      <c r="A1287" s="35" t="s">
        <v>56</v>
      </c>
      <c r="E1287" s="39" t="s">
        <v>1656</v>
      </c>
    </row>
    <row r="1288" spans="1:5" ht="12.75">
      <c r="A1288" s="35" t="s">
        <v>57</v>
      </c>
      <c r="E1288" s="40" t="s">
        <v>1639</v>
      </c>
    </row>
    <row r="1289" spans="1:5" ht="12.75">
      <c r="A1289" t="s">
        <v>58</v>
      </c>
      <c r="E1289" s="39" t="s">
        <v>5</v>
      </c>
    </row>
    <row r="1290" spans="1:16" ht="25.5">
      <c r="A1290" t="s">
        <v>50</v>
      </c>
      <c s="34" t="s">
        <v>1657</v>
      </c>
      <c s="34" t="s">
        <v>1658</v>
      </c>
      <c s="35" t="s">
        <v>5</v>
      </c>
      <c s="6" t="s">
        <v>1659</v>
      </c>
      <c s="36" t="s">
        <v>139</v>
      </c>
      <c s="37">
        <v>32</v>
      </c>
      <c s="36">
        <v>0.0001</v>
      </c>
      <c s="36">
        <f>ROUND(G1290*H1290,6)</f>
      </c>
      <c r="L1290" s="38">
        <v>0</v>
      </c>
      <c s="32">
        <f>ROUND(ROUND(L1290,2)*ROUND(G1290,3),2)</f>
      </c>
      <c s="36" t="s">
        <v>61</v>
      </c>
      <c>
        <f>(M1290*21)/100</f>
      </c>
      <c t="s">
        <v>28</v>
      </c>
    </row>
    <row r="1291" spans="1:5" ht="51">
      <c r="A1291" s="35" t="s">
        <v>56</v>
      </c>
      <c r="E1291" s="39" t="s">
        <v>1660</v>
      </c>
    </row>
    <row r="1292" spans="1:5" ht="12.75">
      <c r="A1292" s="35" t="s">
        <v>57</v>
      </c>
      <c r="E1292" s="40" t="s">
        <v>1661</v>
      </c>
    </row>
    <row r="1293" spans="1:5" ht="12.75">
      <c r="A1293" t="s">
        <v>58</v>
      </c>
      <c r="E1293" s="39" t="s">
        <v>5</v>
      </c>
    </row>
    <row r="1294" spans="1:16" ht="25.5">
      <c r="A1294" t="s">
        <v>50</v>
      </c>
      <c s="34" t="s">
        <v>1662</v>
      </c>
      <c s="34" t="s">
        <v>1663</v>
      </c>
      <c s="35" t="s">
        <v>5</v>
      </c>
      <c s="6" t="s">
        <v>1664</v>
      </c>
      <c s="36" t="s">
        <v>139</v>
      </c>
      <c s="37">
        <v>8</v>
      </c>
      <c s="36">
        <v>0.0001</v>
      </c>
      <c s="36">
        <f>ROUND(G1294*H1294,6)</f>
      </c>
      <c r="L1294" s="38">
        <v>0</v>
      </c>
      <c s="32">
        <f>ROUND(ROUND(L1294,2)*ROUND(G1294,3),2)</f>
      </c>
      <c s="36" t="s">
        <v>61</v>
      </c>
      <c>
        <f>(M1294*21)/100</f>
      </c>
      <c t="s">
        <v>28</v>
      </c>
    </row>
    <row r="1295" spans="1:5" ht="51">
      <c r="A1295" s="35" t="s">
        <v>56</v>
      </c>
      <c r="E1295" s="39" t="s">
        <v>1665</v>
      </c>
    </row>
    <row r="1296" spans="1:5" ht="12.75">
      <c r="A1296" s="35" t="s">
        <v>57</v>
      </c>
      <c r="E1296" s="40" t="s">
        <v>1666</v>
      </c>
    </row>
    <row r="1297" spans="1:5" ht="12.75">
      <c r="A1297" t="s">
        <v>58</v>
      </c>
      <c r="E1297" s="39" t="s">
        <v>5</v>
      </c>
    </row>
    <row r="1298" spans="1:16" ht="25.5">
      <c r="A1298" t="s">
        <v>50</v>
      </c>
      <c s="34" t="s">
        <v>1667</v>
      </c>
      <c s="34" t="s">
        <v>1668</v>
      </c>
      <c s="35" t="s">
        <v>5</v>
      </c>
      <c s="6" t="s">
        <v>1669</v>
      </c>
      <c s="36" t="s">
        <v>139</v>
      </c>
      <c s="37">
        <v>16</v>
      </c>
      <c s="36">
        <v>0.0001</v>
      </c>
      <c s="36">
        <f>ROUND(G1298*H1298,6)</f>
      </c>
      <c r="L1298" s="38">
        <v>0</v>
      </c>
      <c s="32">
        <f>ROUND(ROUND(L1298,2)*ROUND(G1298,3),2)</f>
      </c>
      <c s="36" t="s">
        <v>61</v>
      </c>
      <c>
        <f>(M1298*21)/100</f>
      </c>
      <c t="s">
        <v>28</v>
      </c>
    </row>
    <row r="1299" spans="1:5" ht="51">
      <c r="A1299" s="35" t="s">
        <v>56</v>
      </c>
      <c r="E1299" s="39" t="s">
        <v>1670</v>
      </c>
    </row>
    <row r="1300" spans="1:5" ht="12.75">
      <c r="A1300" s="35" t="s">
        <v>57</v>
      </c>
      <c r="E1300" s="40" t="s">
        <v>1671</v>
      </c>
    </row>
    <row r="1301" spans="1:5" ht="12.75">
      <c r="A1301" t="s">
        <v>58</v>
      </c>
      <c r="E1301" s="39" t="s">
        <v>5</v>
      </c>
    </row>
    <row r="1302" spans="1:16" ht="25.5">
      <c r="A1302" t="s">
        <v>50</v>
      </c>
      <c s="34" t="s">
        <v>1672</v>
      </c>
      <c s="34" t="s">
        <v>1673</v>
      </c>
      <c s="35" t="s">
        <v>5</v>
      </c>
      <c s="6" t="s">
        <v>1674</v>
      </c>
      <c s="36" t="s">
        <v>139</v>
      </c>
      <c s="37">
        <v>56</v>
      </c>
      <c s="36">
        <v>0.0001</v>
      </c>
      <c s="36">
        <f>ROUND(G1302*H1302,6)</f>
      </c>
      <c r="L1302" s="38">
        <v>0</v>
      </c>
      <c s="32">
        <f>ROUND(ROUND(L1302,2)*ROUND(G1302,3),2)</f>
      </c>
      <c s="36" t="s">
        <v>61</v>
      </c>
      <c>
        <f>(M1302*21)/100</f>
      </c>
      <c t="s">
        <v>28</v>
      </c>
    </row>
    <row r="1303" spans="1:5" ht="51">
      <c r="A1303" s="35" t="s">
        <v>56</v>
      </c>
      <c r="E1303" s="39" t="s">
        <v>1675</v>
      </c>
    </row>
    <row r="1304" spans="1:5" ht="12.75">
      <c r="A1304" s="35" t="s">
        <v>57</v>
      </c>
      <c r="E1304" s="40" t="s">
        <v>1676</v>
      </c>
    </row>
    <row r="1305" spans="1:5" ht="12.75">
      <c r="A1305" t="s">
        <v>58</v>
      </c>
      <c r="E1305" s="39" t="s">
        <v>5</v>
      </c>
    </row>
    <row r="1306" spans="1:16" ht="25.5">
      <c r="A1306" t="s">
        <v>50</v>
      </c>
      <c s="34" t="s">
        <v>1677</v>
      </c>
      <c s="34" t="s">
        <v>1678</v>
      </c>
      <c s="35" t="s">
        <v>5</v>
      </c>
      <c s="6" t="s">
        <v>1679</v>
      </c>
      <c s="36" t="s">
        <v>139</v>
      </c>
      <c s="37">
        <v>8</v>
      </c>
      <c s="36">
        <v>0.0001</v>
      </c>
      <c s="36">
        <f>ROUND(G1306*H1306,6)</f>
      </c>
      <c r="L1306" s="38">
        <v>0</v>
      </c>
      <c s="32">
        <f>ROUND(ROUND(L1306,2)*ROUND(G1306,3),2)</f>
      </c>
      <c s="36" t="s">
        <v>61</v>
      </c>
      <c>
        <f>(M1306*21)/100</f>
      </c>
      <c t="s">
        <v>28</v>
      </c>
    </row>
    <row r="1307" spans="1:5" ht="51">
      <c r="A1307" s="35" t="s">
        <v>56</v>
      </c>
      <c r="E1307" s="39" t="s">
        <v>1680</v>
      </c>
    </row>
    <row r="1308" spans="1:5" ht="12.75">
      <c r="A1308" s="35" t="s">
        <v>57</v>
      </c>
      <c r="E1308" s="40" t="s">
        <v>1666</v>
      </c>
    </row>
    <row r="1309" spans="1:5" ht="12.75">
      <c r="A1309" t="s">
        <v>58</v>
      </c>
      <c r="E1309" s="39" t="s">
        <v>5</v>
      </c>
    </row>
    <row r="1310" spans="1:16" ht="25.5">
      <c r="A1310" t="s">
        <v>50</v>
      </c>
      <c s="34" t="s">
        <v>1681</v>
      </c>
      <c s="34" t="s">
        <v>1682</v>
      </c>
      <c s="35" t="s">
        <v>5</v>
      </c>
      <c s="6" t="s">
        <v>1683</v>
      </c>
      <c s="36" t="s">
        <v>139</v>
      </c>
      <c s="37">
        <v>8</v>
      </c>
      <c s="36">
        <v>0.0001</v>
      </c>
      <c s="36">
        <f>ROUND(G1310*H1310,6)</f>
      </c>
      <c r="L1310" s="38">
        <v>0</v>
      </c>
      <c s="32">
        <f>ROUND(ROUND(L1310,2)*ROUND(G1310,3),2)</f>
      </c>
      <c s="36" t="s">
        <v>61</v>
      </c>
      <c>
        <f>(M1310*21)/100</f>
      </c>
      <c t="s">
        <v>28</v>
      </c>
    </row>
    <row r="1311" spans="1:5" ht="51">
      <c r="A1311" s="35" t="s">
        <v>56</v>
      </c>
      <c r="E1311" s="39" t="s">
        <v>1684</v>
      </c>
    </row>
    <row r="1312" spans="1:5" ht="12.75">
      <c r="A1312" s="35" t="s">
        <v>57</v>
      </c>
      <c r="E1312" s="40" t="s">
        <v>1666</v>
      </c>
    </row>
    <row r="1313" spans="1:5" ht="12.75">
      <c r="A1313" t="s">
        <v>58</v>
      </c>
      <c r="E1313" s="39" t="s">
        <v>5</v>
      </c>
    </row>
    <row r="1314" spans="1:16" ht="25.5">
      <c r="A1314" t="s">
        <v>50</v>
      </c>
      <c s="34" t="s">
        <v>1685</v>
      </c>
      <c s="34" t="s">
        <v>1686</v>
      </c>
      <c s="35" t="s">
        <v>5</v>
      </c>
      <c s="6" t="s">
        <v>1687</v>
      </c>
      <c s="36" t="s">
        <v>48</v>
      </c>
      <c s="37">
        <v>106</v>
      </c>
      <c s="36">
        <v>0</v>
      </c>
      <c s="36">
        <f>ROUND(G1314*H1314,6)</f>
      </c>
      <c r="L1314" s="38">
        <v>0</v>
      </c>
      <c s="32">
        <f>ROUND(ROUND(L1314,2)*ROUND(G1314,3),2)</f>
      </c>
      <c s="36" t="s">
        <v>61</v>
      </c>
      <c>
        <f>(M1314*21)/100</f>
      </c>
      <c t="s">
        <v>28</v>
      </c>
    </row>
    <row r="1315" spans="1:5" ht="38.25">
      <c r="A1315" s="35" t="s">
        <v>56</v>
      </c>
      <c r="E1315" s="39" t="s">
        <v>1688</v>
      </c>
    </row>
    <row r="1316" spans="1:5" ht="12.75">
      <c r="A1316" s="35" t="s">
        <v>57</v>
      </c>
      <c r="E1316" s="40" t="s">
        <v>1689</v>
      </c>
    </row>
    <row r="1317" spans="1:5" ht="12.75">
      <c r="A1317" t="s">
        <v>58</v>
      </c>
      <c r="E1317" s="39" t="s">
        <v>5</v>
      </c>
    </row>
    <row r="1318" spans="1:16" ht="25.5">
      <c r="A1318" t="s">
        <v>50</v>
      </c>
      <c s="34" t="s">
        <v>1690</v>
      </c>
      <c s="34" t="s">
        <v>1691</v>
      </c>
      <c s="35" t="s">
        <v>5</v>
      </c>
      <c s="6" t="s">
        <v>1692</v>
      </c>
      <c s="36" t="s">
        <v>139</v>
      </c>
      <c s="37">
        <v>76</v>
      </c>
      <c s="36">
        <v>0</v>
      </c>
      <c s="36">
        <f>ROUND(G1318*H1318,6)</f>
      </c>
      <c r="L1318" s="38">
        <v>0</v>
      </c>
      <c s="32">
        <f>ROUND(ROUND(L1318,2)*ROUND(G1318,3),2)</f>
      </c>
      <c s="36" t="s">
        <v>61</v>
      </c>
      <c>
        <f>(M1318*21)/100</f>
      </c>
      <c t="s">
        <v>28</v>
      </c>
    </row>
    <row r="1319" spans="1:5" ht="76.5">
      <c r="A1319" s="35" t="s">
        <v>56</v>
      </c>
      <c r="E1319" s="39" t="s">
        <v>1693</v>
      </c>
    </row>
    <row r="1320" spans="1:5" ht="12.75">
      <c r="A1320" s="35" t="s">
        <v>57</v>
      </c>
      <c r="E1320" s="40" t="s">
        <v>1694</v>
      </c>
    </row>
    <row r="1321" spans="1:5" ht="12.75">
      <c r="A1321" t="s">
        <v>58</v>
      </c>
      <c r="E1321" s="39" t="s">
        <v>5</v>
      </c>
    </row>
    <row r="1322" spans="1:16" ht="38.25">
      <c r="A1322" t="s">
        <v>50</v>
      </c>
      <c s="34" t="s">
        <v>1695</v>
      </c>
      <c s="34" t="s">
        <v>1696</v>
      </c>
      <c s="35" t="s">
        <v>5</v>
      </c>
      <c s="6" t="s">
        <v>1697</v>
      </c>
      <c s="36" t="s">
        <v>139</v>
      </c>
      <c s="37">
        <v>54</v>
      </c>
      <c s="36">
        <v>0</v>
      </c>
      <c s="36">
        <f>ROUND(G1322*H1322,6)</f>
      </c>
      <c r="L1322" s="38">
        <v>0</v>
      </c>
      <c s="32">
        <f>ROUND(ROUND(L1322,2)*ROUND(G1322,3),2)</f>
      </c>
      <c s="36" t="s">
        <v>61</v>
      </c>
      <c>
        <f>(M1322*21)/100</f>
      </c>
      <c t="s">
        <v>28</v>
      </c>
    </row>
    <row r="1323" spans="1:5" ht="89.25">
      <c r="A1323" s="35" t="s">
        <v>56</v>
      </c>
      <c r="E1323" s="39" t="s">
        <v>1698</v>
      </c>
    </row>
    <row r="1324" spans="1:5" ht="12.75">
      <c r="A1324" s="35" t="s">
        <v>57</v>
      </c>
      <c r="E1324" s="40" t="s">
        <v>1699</v>
      </c>
    </row>
    <row r="1325" spans="1:5" ht="12.75">
      <c r="A1325" t="s">
        <v>58</v>
      </c>
      <c r="E1325" s="39" t="s">
        <v>5</v>
      </c>
    </row>
    <row r="1326" spans="1:16" ht="25.5">
      <c r="A1326" t="s">
        <v>50</v>
      </c>
      <c s="34" t="s">
        <v>1700</v>
      </c>
      <c s="34" t="s">
        <v>1701</v>
      </c>
      <c s="35" t="s">
        <v>5</v>
      </c>
      <c s="6" t="s">
        <v>1702</v>
      </c>
      <c s="36" t="s">
        <v>48</v>
      </c>
      <c s="37">
        <v>100</v>
      </c>
      <c s="36">
        <v>0</v>
      </c>
      <c s="36">
        <f>ROUND(G1326*H1326,6)</f>
      </c>
      <c r="L1326" s="38">
        <v>0</v>
      </c>
      <c s="32">
        <f>ROUND(ROUND(L1326,2)*ROUND(G1326,3),2)</f>
      </c>
      <c s="36" t="s">
        <v>61</v>
      </c>
      <c>
        <f>(M1326*21)/100</f>
      </c>
      <c t="s">
        <v>28</v>
      </c>
    </row>
    <row r="1327" spans="1:5" ht="51">
      <c r="A1327" s="35" t="s">
        <v>56</v>
      </c>
      <c r="E1327" s="39" t="s">
        <v>1703</v>
      </c>
    </row>
    <row r="1328" spans="1:5" ht="12.75">
      <c r="A1328" s="35" t="s">
        <v>57</v>
      </c>
      <c r="E1328" s="40" t="s">
        <v>1704</v>
      </c>
    </row>
    <row r="1329" spans="1:5" ht="12.75">
      <c r="A1329" t="s">
        <v>58</v>
      </c>
      <c r="E1329" s="39" t="s">
        <v>5</v>
      </c>
    </row>
    <row r="1330" spans="1:16" ht="25.5">
      <c r="A1330" t="s">
        <v>50</v>
      </c>
      <c s="34" t="s">
        <v>1705</v>
      </c>
      <c s="34" t="s">
        <v>1706</v>
      </c>
      <c s="35" t="s">
        <v>5</v>
      </c>
      <c s="6" t="s">
        <v>1707</v>
      </c>
      <c s="36" t="s">
        <v>139</v>
      </c>
      <c s="37">
        <v>1</v>
      </c>
      <c s="36">
        <v>0</v>
      </c>
      <c s="36">
        <f>ROUND(G1330*H1330,6)</f>
      </c>
      <c r="L1330" s="38">
        <v>0</v>
      </c>
      <c s="32">
        <f>ROUND(ROUND(L1330,2)*ROUND(G1330,3),2)</f>
      </c>
      <c s="36" t="s">
        <v>61</v>
      </c>
      <c>
        <f>(M1330*21)/100</f>
      </c>
      <c t="s">
        <v>28</v>
      </c>
    </row>
    <row r="1331" spans="1:5" ht="63.75">
      <c r="A1331" s="35" t="s">
        <v>56</v>
      </c>
      <c r="E1331" s="39" t="s">
        <v>1708</v>
      </c>
    </row>
    <row r="1332" spans="1:5" ht="12.75">
      <c r="A1332" s="35" t="s">
        <v>57</v>
      </c>
      <c r="E1332" s="40" t="s">
        <v>1709</v>
      </c>
    </row>
    <row r="1333" spans="1:5" ht="12.75">
      <c r="A1333" t="s">
        <v>58</v>
      </c>
      <c r="E1333" s="39" t="s">
        <v>5</v>
      </c>
    </row>
    <row r="1334" spans="1:16" ht="25.5">
      <c r="A1334" t="s">
        <v>50</v>
      </c>
      <c s="34" t="s">
        <v>1710</v>
      </c>
      <c s="34" t="s">
        <v>1711</v>
      </c>
      <c s="35" t="s">
        <v>5</v>
      </c>
      <c s="6" t="s">
        <v>1712</v>
      </c>
      <c s="36" t="s">
        <v>139</v>
      </c>
      <c s="37">
        <v>6</v>
      </c>
      <c s="36">
        <v>0</v>
      </c>
      <c s="36">
        <f>ROUND(G1334*H1334,6)</f>
      </c>
      <c r="L1334" s="38">
        <v>0</v>
      </c>
      <c s="32">
        <f>ROUND(ROUND(L1334,2)*ROUND(G1334,3),2)</f>
      </c>
      <c s="36" t="s">
        <v>61</v>
      </c>
      <c>
        <f>(M1334*21)/100</f>
      </c>
      <c t="s">
        <v>28</v>
      </c>
    </row>
    <row r="1335" spans="1:5" ht="63.75">
      <c r="A1335" s="35" t="s">
        <v>56</v>
      </c>
      <c r="E1335" s="39" t="s">
        <v>1713</v>
      </c>
    </row>
    <row r="1336" spans="1:5" ht="12.75">
      <c r="A1336" s="35" t="s">
        <v>57</v>
      </c>
      <c r="E1336" s="40" t="s">
        <v>1714</v>
      </c>
    </row>
    <row r="1337" spans="1:5" ht="12.75">
      <c r="A1337" t="s">
        <v>58</v>
      </c>
      <c r="E1337" s="39" t="s">
        <v>5</v>
      </c>
    </row>
    <row r="1338" spans="1:16" ht="25.5">
      <c r="A1338" t="s">
        <v>50</v>
      </c>
      <c s="34" t="s">
        <v>1715</v>
      </c>
      <c s="34" t="s">
        <v>1716</v>
      </c>
      <c s="35" t="s">
        <v>5</v>
      </c>
      <c s="6" t="s">
        <v>1717</v>
      </c>
      <c s="36" t="s">
        <v>139</v>
      </c>
      <c s="37">
        <v>33</v>
      </c>
      <c s="36">
        <v>0.0001</v>
      </c>
      <c s="36">
        <f>ROUND(G1338*H1338,6)</f>
      </c>
      <c r="L1338" s="38">
        <v>0</v>
      </c>
      <c s="32">
        <f>ROUND(ROUND(L1338,2)*ROUND(G1338,3),2)</f>
      </c>
      <c s="36" t="s">
        <v>61</v>
      </c>
      <c>
        <f>(M1338*21)/100</f>
      </c>
      <c t="s">
        <v>28</v>
      </c>
    </row>
    <row r="1339" spans="1:5" ht="63.75">
      <c r="A1339" s="35" t="s">
        <v>56</v>
      </c>
      <c r="E1339" s="39" t="s">
        <v>1718</v>
      </c>
    </row>
    <row r="1340" spans="1:5" ht="12.75">
      <c r="A1340" s="35" t="s">
        <v>57</v>
      </c>
      <c r="E1340" s="40" t="s">
        <v>1719</v>
      </c>
    </row>
    <row r="1341" spans="1:5" ht="12.75">
      <c r="A1341" t="s">
        <v>58</v>
      </c>
      <c r="E1341" s="39" t="s">
        <v>5</v>
      </c>
    </row>
    <row r="1342" spans="1:16" ht="25.5">
      <c r="A1342" t="s">
        <v>50</v>
      </c>
      <c s="34" t="s">
        <v>1720</v>
      </c>
      <c s="34" t="s">
        <v>1721</v>
      </c>
      <c s="35" t="s">
        <v>5</v>
      </c>
      <c s="6" t="s">
        <v>1722</v>
      </c>
      <c s="36" t="s">
        <v>139</v>
      </c>
      <c s="37">
        <v>33</v>
      </c>
      <c s="36">
        <v>0.0001</v>
      </c>
      <c s="36">
        <f>ROUND(G1342*H1342,6)</f>
      </c>
      <c r="L1342" s="38">
        <v>0</v>
      </c>
      <c s="32">
        <f>ROUND(ROUND(L1342,2)*ROUND(G1342,3),2)</f>
      </c>
      <c s="36" t="s">
        <v>61</v>
      </c>
      <c>
        <f>(M1342*21)/100</f>
      </c>
      <c t="s">
        <v>28</v>
      </c>
    </row>
    <row r="1343" spans="1:5" ht="76.5">
      <c r="A1343" s="35" t="s">
        <v>56</v>
      </c>
      <c r="E1343" s="39" t="s">
        <v>1723</v>
      </c>
    </row>
    <row r="1344" spans="1:5" ht="12.75">
      <c r="A1344" s="35" t="s">
        <v>57</v>
      </c>
      <c r="E1344" s="40" t="s">
        <v>1719</v>
      </c>
    </row>
    <row r="1345" spans="1:5" ht="12.75">
      <c r="A1345" t="s">
        <v>58</v>
      </c>
      <c r="E1345" s="39" t="s">
        <v>5</v>
      </c>
    </row>
    <row r="1346" spans="1:16" ht="12.75">
      <c r="A1346" t="s">
        <v>50</v>
      </c>
      <c s="34" t="s">
        <v>1724</v>
      </c>
      <c s="34" t="s">
        <v>1725</v>
      </c>
      <c s="35" t="s">
        <v>5</v>
      </c>
      <c s="6" t="s">
        <v>1726</v>
      </c>
      <c s="36" t="s">
        <v>139</v>
      </c>
      <c s="37">
        <v>33</v>
      </c>
      <c s="36">
        <v>0</v>
      </c>
      <c s="36">
        <f>ROUND(G1346*H1346,6)</f>
      </c>
      <c r="L1346" s="38">
        <v>0</v>
      </c>
      <c s="32">
        <f>ROUND(ROUND(L1346,2)*ROUND(G1346,3),2)</f>
      </c>
      <c s="36" t="s">
        <v>61</v>
      </c>
      <c>
        <f>(M1346*21)/100</f>
      </c>
      <c t="s">
        <v>28</v>
      </c>
    </row>
    <row r="1347" spans="1:5" ht="25.5">
      <c r="A1347" s="35" t="s">
        <v>56</v>
      </c>
      <c r="E1347" s="39" t="s">
        <v>1727</v>
      </c>
    </row>
    <row r="1348" spans="1:5" ht="12.75">
      <c r="A1348" s="35" t="s">
        <v>57</v>
      </c>
      <c r="E1348" s="40" t="s">
        <v>1719</v>
      </c>
    </row>
    <row r="1349" spans="1:5" ht="12.75">
      <c r="A1349" t="s">
        <v>58</v>
      </c>
      <c r="E1349" s="39" t="s">
        <v>5</v>
      </c>
    </row>
    <row r="1350" spans="1:16" ht="25.5">
      <c r="A1350" t="s">
        <v>50</v>
      </c>
      <c s="34" t="s">
        <v>1728</v>
      </c>
      <c s="34" t="s">
        <v>1729</v>
      </c>
      <c s="35" t="s">
        <v>5</v>
      </c>
      <c s="6" t="s">
        <v>1730</v>
      </c>
      <c s="36" t="s">
        <v>139</v>
      </c>
      <c s="37">
        <v>1</v>
      </c>
      <c s="36">
        <v>0.0001</v>
      </c>
      <c s="36">
        <f>ROUND(G1350*H1350,6)</f>
      </c>
      <c r="L1350" s="38">
        <v>0</v>
      </c>
      <c s="32">
        <f>ROUND(ROUND(L1350,2)*ROUND(G1350,3),2)</f>
      </c>
      <c s="36" t="s">
        <v>61</v>
      </c>
      <c>
        <f>(M1350*21)/100</f>
      </c>
      <c t="s">
        <v>28</v>
      </c>
    </row>
    <row r="1351" spans="1:5" ht="63.75">
      <c r="A1351" s="35" t="s">
        <v>56</v>
      </c>
      <c r="E1351" s="39" t="s">
        <v>1731</v>
      </c>
    </row>
    <row r="1352" spans="1:5" ht="12.75">
      <c r="A1352" s="35" t="s">
        <v>57</v>
      </c>
      <c r="E1352" s="40" t="s">
        <v>1732</v>
      </c>
    </row>
    <row r="1353" spans="1:5" ht="12.75">
      <c r="A1353" t="s">
        <v>58</v>
      </c>
      <c r="E1353" s="39" t="s">
        <v>5</v>
      </c>
    </row>
    <row r="1354" spans="1:16" ht="25.5">
      <c r="A1354" t="s">
        <v>50</v>
      </c>
      <c s="34" t="s">
        <v>1733</v>
      </c>
      <c s="34" t="s">
        <v>1734</v>
      </c>
      <c s="35" t="s">
        <v>5</v>
      </c>
      <c s="6" t="s">
        <v>1722</v>
      </c>
      <c s="36" t="s">
        <v>139</v>
      </c>
      <c s="37">
        <v>1</v>
      </c>
      <c s="36">
        <v>0.0001</v>
      </c>
      <c s="36">
        <f>ROUND(G1354*H1354,6)</f>
      </c>
      <c r="L1354" s="38">
        <v>0</v>
      </c>
      <c s="32">
        <f>ROUND(ROUND(L1354,2)*ROUND(G1354,3),2)</f>
      </c>
      <c s="36" t="s">
        <v>61</v>
      </c>
      <c>
        <f>(M1354*21)/100</f>
      </c>
      <c t="s">
        <v>28</v>
      </c>
    </row>
    <row r="1355" spans="1:5" ht="76.5">
      <c r="A1355" s="35" t="s">
        <v>56</v>
      </c>
      <c r="E1355" s="39" t="s">
        <v>1735</v>
      </c>
    </row>
    <row r="1356" spans="1:5" ht="12.75">
      <c r="A1356" s="35" t="s">
        <v>57</v>
      </c>
      <c r="E1356" s="40" t="s">
        <v>1732</v>
      </c>
    </row>
    <row r="1357" spans="1:5" ht="12.75">
      <c r="A1357" t="s">
        <v>58</v>
      </c>
      <c r="E1357" s="39" t="s">
        <v>5</v>
      </c>
    </row>
    <row r="1358" spans="1:16" ht="12.75">
      <c r="A1358" t="s">
        <v>50</v>
      </c>
      <c s="34" t="s">
        <v>1736</v>
      </c>
      <c s="34" t="s">
        <v>1737</v>
      </c>
      <c s="35" t="s">
        <v>5</v>
      </c>
      <c s="6" t="s">
        <v>1738</v>
      </c>
      <c s="36" t="s">
        <v>139</v>
      </c>
      <c s="37">
        <v>1</v>
      </c>
      <c s="36">
        <v>0</v>
      </c>
      <c s="36">
        <f>ROUND(G1358*H1358,6)</f>
      </c>
      <c r="L1358" s="38">
        <v>0</v>
      </c>
      <c s="32">
        <f>ROUND(ROUND(L1358,2)*ROUND(G1358,3),2)</f>
      </c>
      <c s="36" t="s">
        <v>61</v>
      </c>
      <c>
        <f>(M1358*21)/100</f>
      </c>
      <c t="s">
        <v>28</v>
      </c>
    </row>
    <row r="1359" spans="1:5" ht="25.5">
      <c r="A1359" s="35" t="s">
        <v>56</v>
      </c>
      <c r="E1359" s="39" t="s">
        <v>1739</v>
      </c>
    </row>
    <row r="1360" spans="1:5" ht="12.75">
      <c r="A1360" s="35" t="s">
        <v>57</v>
      </c>
      <c r="E1360" s="40" t="s">
        <v>1732</v>
      </c>
    </row>
    <row r="1361" spans="1:5" ht="12.75">
      <c r="A1361" t="s">
        <v>58</v>
      </c>
      <c r="E1361" s="39" t="s">
        <v>5</v>
      </c>
    </row>
    <row r="1362" spans="1:16" ht="38.25">
      <c r="A1362" t="s">
        <v>50</v>
      </c>
      <c s="34" t="s">
        <v>1740</v>
      </c>
      <c s="34" t="s">
        <v>1741</v>
      </c>
      <c s="35" t="s">
        <v>5</v>
      </c>
      <c s="6" t="s">
        <v>1742</v>
      </c>
      <c s="36" t="s">
        <v>48</v>
      </c>
      <c s="37">
        <v>378</v>
      </c>
      <c s="36">
        <v>0</v>
      </c>
      <c s="36">
        <f>ROUND(G1362*H1362,6)</f>
      </c>
      <c r="L1362" s="38">
        <v>0</v>
      </c>
      <c s="32">
        <f>ROUND(ROUND(L1362,2)*ROUND(G1362,3),2)</f>
      </c>
      <c s="36" t="s">
        <v>61</v>
      </c>
      <c>
        <f>(M1362*21)/100</f>
      </c>
      <c t="s">
        <v>28</v>
      </c>
    </row>
    <row r="1363" spans="1:5" ht="89.25">
      <c r="A1363" s="35" t="s">
        <v>56</v>
      </c>
      <c r="E1363" s="39" t="s">
        <v>1743</v>
      </c>
    </row>
    <row r="1364" spans="1:5" ht="63.75">
      <c r="A1364" s="35" t="s">
        <v>57</v>
      </c>
      <c r="E1364" s="40" t="s">
        <v>1744</v>
      </c>
    </row>
    <row r="1365" spans="1:5" ht="12.75">
      <c r="A1365" t="s">
        <v>58</v>
      </c>
      <c r="E1365" s="39" t="s">
        <v>5</v>
      </c>
    </row>
    <row r="1366" spans="1:16" ht="25.5">
      <c r="A1366" t="s">
        <v>50</v>
      </c>
      <c s="34" t="s">
        <v>1745</v>
      </c>
      <c s="34" t="s">
        <v>1746</v>
      </c>
      <c s="35" t="s">
        <v>5</v>
      </c>
      <c s="6" t="s">
        <v>1747</v>
      </c>
      <c s="36" t="s">
        <v>1095</v>
      </c>
      <c s="37">
        <v>17997.306</v>
      </c>
      <c s="36">
        <v>0</v>
      </c>
      <c s="36">
        <f>ROUND(G1366*H1366,6)</f>
      </c>
      <c r="L1366" s="38">
        <v>0</v>
      </c>
      <c s="32">
        <f>ROUND(ROUND(L1366,2)*ROUND(G1366,3),2)</f>
      </c>
      <c s="36" t="s">
        <v>447</v>
      </c>
      <c>
        <f>(M1366*21)/100</f>
      </c>
      <c t="s">
        <v>28</v>
      </c>
    </row>
    <row r="1367" spans="1:5" ht="25.5">
      <c r="A1367" s="35" t="s">
        <v>56</v>
      </c>
      <c r="E1367" s="39" t="s">
        <v>1747</v>
      </c>
    </row>
    <row r="1368" spans="1:5" ht="12.75">
      <c r="A1368" s="35" t="s">
        <v>57</v>
      </c>
      <c r="E1368" s="40" t="s">
        <v>5</v>
      </c>
    </row>
    <row r="1369" spans="1:5" ht="12.75">
      <c r="A1369" t="s">
        <v>58</v>
      </c>
      <c r="E1369" s="39" t="s">
        <v>5</v>
      </c>
    </row>
    <row r="1370" spans="1:13" ht="12.75">
      <c r="A1370" t="s">
        <v>47</v>
      </c>
      <c r="C1370" s="31" t="s">
        <v>1748</v>
      </c>
      <c r="E1370" s="33" t="s">
        <v>1749</v>
      </c>
      <c r="J1370" s="32">
        <f>0</f>
      </c>
      <c s="32">
        <f>0</f>
      </c>
      <c s="32">
        <f>0+L1371+L1375+L1379+L1383+L1387</f>
      </c>
      <c s="32">
        <f>0+M1371+M1375+M1379+M1383+M1387</f>
      </c>
    </row>
    <row r="1371" spans="1:16" ht="12.75">
      <c r="A1371" t="s">
        <v>50</v>
      </c>
      <c s="34" t="s">
        <v>1750</v>
      </c>
      <c s="34" t="s">
        <v>1751</v>
      </c>
      <c s="35" t="s">
        <v>5</v>
      </c>
      <c s="6" t="s">
        <v>1752</v>
      </c>
      <c s="36" t="s">
        <v>446</v>
      </c>
      <c s="37">
        <v>520.45</v>
      </c>
      <c s="36">
        <v>0.0002</v>
      </c>
      <c s="36">
        <f>ROUND(G1371*H1371,6)</f>
      </c>
      <c r="L1371" s="38">
        <v>0</v>
      </c>
      <c s="32">
        <f>ROUND(ROUND(L1371,2)*ROUND(G1371,3),2)</f>
      </c>
      <c s="36" t="s">
        <v>447</v>
      </c>
      <c>
        <f>(M1371*21)/100</f>
      </c>
      <c t="s">
        <v>28</v>
      </c>
    </row>
    <row r="1372" spans="1:5" ht="12.75">
      <c r="A1372" s="35" t="s">
        <v>56</v>
      </c>
      <c r="E1372" s="39" t="s">
        <v>1752</v>
      </c>
    </row>
    <row r="1373" spans="1:5" ht="12.75">
      <c r="A1373" s="35" t="s">
        <v>57</v>
      </c>
      <c r="E1373" s="40" t="s">
        <v>1753</v>
      </c>
    </row>
    <row r="1374" spans="1:5" ht="12.75">
      <c r="A1374" t="s">
        <v>58</v>
      </c>
      <c r="E1374" s="39" t="s">
        <v>5</v>
      </c>
    </row>
    <row r="1375" spans="1:16" ht="12.75">
      <c r="A1375" t="s">
        <v>50</v>
      </c>
      <c s="34" t="s">
        <v>1754</v>
      </c>
      <c s="34" t="s">
        <v>1755</v>
      </c>
      <c s="35" t="s">
        <v>5</v>
      </c>
      <c s="6" t="s">
        <v>1756</v>
      </c>
      <c s="36" t="s">
        <v>446</v>
      </c>
      <c s="37">
        <v>520.45</v>
      </c>
      <c s="36">
        <v>0</v>
      </c>
      <c s="36">
        <f>ROUND(G1375*H1375,6)</f>
      </c>
      <c r="L1375" s="38">
        <v>0</v>
      </c>
      <c s="32">
        <f>ROUND(ROUND(L1375,2)*ROUND(G1375,3),2)</f>
      </c>
      <c s="36" t="s">
        <v>61</v>
      </c>
      <c>
        <f>(M1375*21)/100</f>
      </c>
      <c t="s">
        <v>28</v>
      </c>
    </row>
    <row r="1376" spans="1:5" ht="12.75">
      <c r="A1376" s="35" t="s">
        <v>56</v>
      </c>
      <c r="E1376" s="39" t="s">
        <v>1756</v>
      </c>
    </row>
    <row r="1377" spans="1:5" ht="12.75">
      <c r="A1377" s="35" t="s">
        <v>57</v>
      </c>
      <c r="E1377" s="40" t="s">
        <v>1757</v>
      </c>
    </row>
    <row r="1378" spans="1:5" ht="12.75">
      <c r="A1378" t="s">
        <v>58</v>
      </c>
      <c r="E1378" s="39" t="s">
        <v>5</v>
      </c>
    </row>
    <row r="1379" spans="1:16" ht="25.5">
      <c r="A1379" t="s">
        <v>50</v>
      </c>
      <c s="34" t="s">
        <v>1758</v>
      </c>
      <c s="34" t="s">
        <v>1759</v>
      </c>
      <c s="35" t="s">
        <v>5</v>
      </c>
      <c s="6" t="s">
        <v>1760</v>
      </c>
      <c s="36" t="s">
        <v>446</v>
      </c>
      <c s="37">
        <v>598.518</v>
      </c>
      <c s="36">
        <v>0</v>
      </c>
      <c s="36">
        <f>ROUND(G1379*H1379,6)</f>
      </c>
      <c r="L1379" s="38">
        <v>0</v>
      </c>
      <c s="32">
        <f>ROUND(ROUND(L1379,2)*ROUND(G1379,3),2)</f>
      </c>
      <c s="36" t="s">
        <v>61</v>
      </c>
      <c>
        <f>(M1379*21)/100</f>
      </c>
      <c t="s">
        <v>28</v>
      </c>
    </row>
    <row r="1380" spans="1:5" ht="25.5">
      <c r="A1380" s="35" t="s">
        <v>56</v>
      </c>
      <c r="E1380" s="39" t="s">
        <v>1760</v>
      </c>
    </row>
    <row r="1381" spans="1:5" ht="38.25">
      <c r="A1381" s="35" t="s">
        <v>57</v>
      </c>
      <c r="E1381" s="40" t="s">
        <v>1761</v>
      </c>
    </row>
    <row r="1382" spans="1:5" ht="12.75">
      <c r="A1382" t="s">
        <v>58</v>
      </c>
      <c r="E1382" s="39" t="s">
        <v>5</v>
      </c>
    </row>
    <row r="1383" spans="1:16" ht="25.5">
      <c r="A1383" t="s">
        <v>50</v>
      </c>
      <c s="34" t="s">
        <v>1762</v>
      </c>
      <c s="34" t="s">
        <v>1763</v>
      </c>
      <c s="35" t="s">
        <v>5</v>
      </c>
      <c s="6" t="s">
        <v>1764</v>
      </c>
      <c s="36" t="s">
        <v>446</v>
      </c>
      <c s="37">
        <v>591.132</v>
      </c>
      <c s="36">
        <v>0</v>
      </c>
      <c s="36">
        <f>ROUND(G1383*H1383,6)</f>
      </c>
      <c r="L1383" s="38">
        <v>0</v>
      </c>
      <c s="32">
        <f>ROUND(ROUND(L1383,2)*ROUND(G1383,3),2)</f>
      </c>
      <c s="36" t="s">
        <v>61</v>
      </c>
      <c>
        <f>(M1383*21)/100</f>
      </c>
      <c t="s">
        <v>28</v>
      </c>
    </row>
    <row r="1384" spans="1:5" ht="25.5">
      <c r="A1384" s="35" t="s">
        <v>56</v>
      </c>
      <c r="E1384" s="39" t="s">
        <v>1764</v>
      </c>
    </row>
    <row r="1385" spans="1:5" ht="12.75">
      <c r="A1385" s="35" t="s">
        <v>57</v>
      </c>
      <c r="E1385" s="40" t="s">
        <v>5</v>
      </c>
    </row>
    <row r="1386" spans="1:5" ht="12.75">
      <c r="A1386" t="s">
        <v>58</v>
      </c>
      <c r="E1386" s="39" t="s">
        <v>5</v>
      </c>
    </row>
    <row r="1387" spans="1:16" ht="25.5">
      <c r="A1387" t="s">
        <v>50</v>
      </c>
      <c s="34" t="s">
        <v>1765</v>
      </c>
      <c s="34" t="s">
        <v>1766</v>
      </c>
      <c s="35" t="s">
        <v>5</v>
      </c>
      <c s="6" t="s">
        <v>1767</v>
      </c>
      <c s="36" t="s">
        <v>1095</v>
      </c>
      <c s="37">
        <v>2764.591</v>
      </c>
      <c s="36">
        <v>0</v>
      </c>
      <c s="36">
        <f>ROUND(G1387*H1387,6)</f>
      </c>
      <c r="L1387" s="38">
        <v>0</v>
      </c>
      <c s="32">
        <f>ROUND(ROUND(L1387,2)*ROUND(G1387,3),2)</f>
      </c>
      <c s="36" t="s">
        <v>447</v>
      </c>
      <c>
        <f>(M1387*21)/100</f>
      </c>
      <c t="s">
        <v>28</v>
      </c>
    </row>
    <row r="1388" spans="1:5" ht="25.5">
      <c r="A1388" s="35" t="s">
        <v>56</v>
      </c>
      <c r="E1388" s="39" t="s">
        <v>1767</v>
      </c>
    </row>
    <row r="1389" spans="1:5" ht="12.75">
      <c r="A1389" s="35" t="s">
        <v>57</v>
      </c>
      <c r="E1389" s="40" t="s">
        <v>5</v>
      </c>
    </row>
    <row r="1390" spans="1:5" ht="12.75">
      <c r="A1390" t="s">
        <v>58</v>
      </c>
      <c r="E1390" s="39" t="s">
        <v>5</v>
      </c>
    </row>
    <row r="1391" spans="1:13" ht="12.75">
      <c r="A1391" t="s">
        <v>47</v>
      </c>
      <c r="C1391" s="31" t="s">
        <v>1768</v>
      </c>
      <c r="E1391" s="33" t="s">
        <v>1769</v>
      </c>
      <c r="J1391" s="32">
        <f>0</f>
      </c>
      <c s="32">
        <f>0</f>
      </c>
      <c s="32">
        <f>0+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f>
      </c>
      <c s="32">
        <f>0+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f>
      </c>
    </row>
    <row r="1392" spans="1:16" ht="25.5">
      <c r="A1392" t="s">
        <v>50</v>
      </c>
      <c s="34" t="s">
        <v>1770</v>
      </c>
      <c s="34" t="s">
        <v>1771</v>
      </c>
      <c s="35" t="s">
        <v>5</v>
      </c>
      <c s="6" t="s">
        <v>1772</v>
      </c>
      <c s="36" t="s">
        <v>139</v>
      </c>
      <c s="37">
        <v>2</v>
      </c>
      <c s="36">
        <v>0.28</v>
      </c>
      <c s="36">
        <f>ROUND(G1392*H1392,6)</f>
      </c>
      <c r="L1392" s="38">
        <v>0</v>
      </c>
      <c s="32">
        <f>ROUND(ROUND(L1392,2)*ROUND(G1392,3),2)</f>
      </c>
      <c s="36" t="s">
        <v>61</v>
      </c>
      <c>
        <f>(M1392*21)/100</f>
      </c>
      <c t="s">
        <v>28</v>
      </c>
    </row>
    <row r="1393" spans="1:5" ht="153">
      <c r="A1393" s="35" t="s">
        <v>56</v>
      </c>
      <c r="E1393" s="39" t="s">
        <v>1773</v>
      </c>
    </row>
    <row r="1394" spans="1:5" ht="12.75">
      <c r="A1394" s="35" t="s">
        <v>57</v>
      </c>
      <c r="E1394" s="40" t="s">
        <v>1774</v>
      </c>
    </row>
    <row r="1395" spans="1:5" ht="12.75">
      <c r="A1395" t="s">
        <v>58</v>
      </c>
      <c r="E1395" s="39" t="s">
        <v>5</v>
      </c>
    </row>
    <row r="1396" spans="1:16" ht="25.5">
      <c r="A1396" t="s">
        <v>50</v>
      </c>
      <c s="34" t="s">
        <v>1775</v>
      </c>
      <c s="34" t="s">
        <v>1776</v>
      </c>
      <c s="35" t="s">
        <v>5</v>
      </c>
      <c s="6" t="s">
        <v>1777</v>
      </c>
      <c s="36" t="s">
        <v>139</v>
      </c>
      <c s="37">
        <v>2</v>
      </c>
      <c s="36">
        <v>0.28</v>
      </c>
      <c s="36">
        <f>ROUND(G1396*H1396,6)</f>
      </c>
      <c r="L1396" s="38">
        <v>0</v>
      </c>
      <c s="32">
        <f>ROUND(ROUND(L1396,2)*ROUND(G1396,3),2)</f>
      </c>
      <c s="36" t="s">
        <v>61</v>
      </c>
      <c>
        <f>(M1396*21)/100</f>
      </c>
      <c t="s">
        <v>28</v>
      </c>
    </row>
    <row r="1397" spans="1:5" ht="153">
      <c r="A1397" s="35" t="s">
        <v>56</v>
      </c>
      <c r="E1397" s="39" t="s">
        <v>1778</v>
      </c>
    </row>
    <row r="1398" spans="1:5" ht="12.75">
      <c r="A1398" s="35" t="s">
        <v>57</v>
      </c>
      <c r="E1398" s="40" t="s">
        <v>1779</v>
      </c>
    </row>
    <row r="1399" spans="1:5" ht="12.75">
      <c r="A1399" t="s">
        <v>58</v>
      </c>
      <c r="E1399" s="39" t="s">
        <v>5</v>
      </c>
    </row>
    <row r="1400" spans="1:16" ht="25.5">
      <c r="A1400" t="s">
        <v>50</v>
      </c>
      <c s="34" t="s">
        <v>1780</v>
      </c>
      <c s="34" t="s">
        <v>1781</v>
      </c>
      <c s="35" t="s">
        <v>5</v>
      </c>
      <c s="6" t="s">
        <v>1782</v>
      </c>
      <c s="36" t="s">
        <v>139</v>
      </c>
      <c s="37">
        <v>1</v>
      </c>
      <c s="36">
        <v>0.28</v>
      </c>
      <c s="36">
        <f>ROUND(G1400*H1400,6)</f>
      </c>
      <c r="L1400" s="38">
        <v>0</v>
      </c>
      <c s="32">
        <f>ROUND(ROUND(L1400,2)*ROUND(G1400,3),2)</f>
      </c>
      <c s="36" t="s">
        <v>61</v>
      </c>
      <c>
        <f>(M1400*21)/100</f>
      </c>
      <c t="s">
        <v>28</v>
      </c>
    </row>
    <row r="1401" spans="1:5" ht="153">
      <c r="A1401" s="35" t="s">
        <v>56</v>
      </c>
      <c r="E1401" s="39" t="s">
        <v>1783</v>
      </c>
    </row>
    <row r="1402" spans="1:5" ht="12.75">
      <c r="A1402" s="35" t="s">
        <v>57</v>
      </c>
      <c r="E1402" s="40" t="s">
        <v>1784</v>
      </c>
    </row>
    <row r="1403" spans="1:5" ht="12.75">
      <c r="A1403" t="s">
        <v>58</v>
      </c>
      <c r="E1403" s="39" t="s">
        <v>5</v>
      </c>
    </row>
    <row r="1404" spans="1:16" ht="25.5">
      <c r="A1404" t="s">
        <v>50</v>
      </c>
      <c s="34" t="s">
        <v>1785</v>
      </c>
      <c s="34" t="s">
        <v>1786</v>
      </c>
      <c s="35" t="s">
        <v>5</v>
      </c>
      <c s="6" t="s">
        <v>1787</v>
      </c>
      <c s="36" t="s">
        <v>139</v>
      </c>
      <c s="37">
        <v>1</v>
      </c>
      <c s="36">
        <v>0.28</v>
      </c>
      <c s="36">
        <f>ROUND(G1404*H1404,6)</f>
      </c>
      <c r="L1404" s="38">
        <v>0</v>
      </c>
      <c s="32">
        <f>ROUND(ROUND(L1404,2)*ROUND(G1404,3),2)</f>
      </c>
      <c s="36" t="s">
        <v>61</v>
      </c>
      <c>
        <f>(M1404*21)/100</f>
      </c>
      <c t="s">
        <v>28</v>
      </c>
    </row>
    <row r="1405" spans="1:5" ht="216.75">
      <c r="A1405" s="35" t="s">
        <v>56</v>
      </c>
      <c r="E1405" s="39" t="s">
        <v>1788</v>
      </c>
    </row>
    <row r="1406" spans="1:5" ht="12.75">
      <c r="A1406" s="35" t="s">
        <v>57</v>
      </c>
      <c r="E1406" s="40" t="s">
        <v>1789</v>
      </c>
    </row>
    <row r="1407" spans="1:5" ht="12.75">
      <c r="A1407" t="s">
        <v>58</v>
      </c>
      <c r="E1407" s="39" t="s">
        <v>5</v>
      </c>
    </row>
    <row r="1408" spans="1:16" ht="38.25">
      <c r="A1408" t="s">
        <v>50</v>
      </c>
      <c s="34" t="s">
        <v>1790</v>
      </c>
      <c s="34" t="s">
        <v>1791</v>
      </c>
      <c s="35" t="s">
        <v>5</v>
      </c>
      <c s="6" t="s">
        <v>1792</v>
      </c>
      <c s="36" t="s">
        <v>139</v>
      </c>
      <c s="37">
        <v>8</v>
      </c>
      <c s="36">
        <v>0.28</v>
      </c>
      <c s="36">
        <f>ROUND(G1408*H1408,6)</f>
      </c>
      <c r="L1408" s="38">
        <v>0</v>
      </c>
      <c s="32">
        <f>ROUND(ROUND(L1408,2)*ROUND(G1408,3),2)</f>
      </c>
      <c s="36" t="s">
        <v>61</v>
      </c>
      <c>
        <f>(M1408*21)/100</f>
      </c>
      <c t="s">
        <v>28</v>
      </c>
    </row>
    <row r="1409" spans="1:5" ht="102">
      <c r="A1409" s="35" t="s">
        <v>56</v>
      </c>
      <c r="E1409" s="39" t="s">
        <v>1793</v>
      </c>
    </row>
    <row r="1410" spans="1:5" ht="12.75">
      <c r="A1410" s="35" t="s">
        <v>57</v>
      </c>
      <c r="E1410" s="40" t="s">
        <v>1794</v>
      </c>
    </row>
    <row r="1411" spans="1:5" ht="12.75">
      <c r="A1411" t="s">
        <v>58</v>
      </c>
      <c r="E1411" s="39" t="s">
        <v>5</v>
      </c>
    </row>
    <row r="1412" spans="1:16" ht="38.25">
      <c r="A1412" t="s">
        <v>50</v>
      </c>
      <c s="34" t="s">
        <v>1795</v>
      </c>
      <c s="34" t="s">
        <v>1796</v>
      </c>
      <c s="35" t="s">
        <v>5</v>
      </c>
      <c s="6" t="s">
        <v>1797</v>
      </c>
      <c s="36" t="s">
        <v>139</v>
      </c>
      <c s="37">
        <v>2</v>
      </c>
      <c s="36">
        <v>0.28</v>
      </c>
      <c s="36">
        <f>ROUND(G1412*H1412,6)</f>
      </c>
      <c r="L1412" s="38">
        <v>0</v>
      </c>
      <c s="32">
        <f>ROUND(ROUND(L1412,2)*ROUND(G1412,3),2)</f>
      </c>
      <c s="36" t="s">
        <v>61</v>
      </c>
      <c>
        <f>(M1412*21)/100</f>
      </c>
      <c t="s">
        <v>28</v>
      </c>
    </row>
    <row r="1413" spans="1:5" ht="102">
      <c r="A1413" s="35" t="s">
        <v>56</v>
      </c>
      <c r="E1413" s="39" t="s">
        <v>1798</v>
      </c>
    </row>
    <row r="1414" spans="1:5" ht="12.75">
      <c r="A1414" s="35" t="s">
        <v>57</v>
      </c>
      <c r="E1414" s="40" t="s">
        <v>1799</v>
      </c>
    </row>
    <row r="1415" spans="1:5" ht="12.75">
      <c r="A1415" t="s">
        <v>58</v>
      </c>
      <c r="E1415" s="39" t="s">
        <v>5</v>
      </c>
    </row>
    <row r="1416" spans="1:16" ht="38.25">
      <c r="A1416" t="s">
        <v>50</v>
      </c>
      <c s="34" t="s">
        <v>1800</v>
      </c>
      <c s="34" t="s">
        <v>1801</v>
      </c>
      <c s="35" t="s">
        <v>5</v>
      </c>
      <c s="6" t="s">
        <v>1802</v>
      </c>
      <c s="36" t="s">
        <v>139</v>
      </c>
      <c s="37">
        <v>4</v>
      </c>
      <c s="36">
        <v>0.28</v>
      </c>
      <c s="36">
        <f>ROUND(G1416*H1416,6)</f>
      </c>
      <c r="L1416" s="38">
        <v>0</v>
      </c>
      <c s="32">
        <f>ROUND(ROUND(L1416,2)*ROUND(G1416,3),2)</f>
      </c>
      <c s="36" t="s">
        <v>61</v>
      </c>
      <c>
        <f>(M1416*21)/100</f>
      </c>
      <c t="s">
        <v>28</v>
      </c>
    </row>
    <row r="1417" spans="1:5" ht="114.75">
      <c r="A1417" s="35" t="s">
        <v>56</v>
      </c>
      <c r="E1417" s="39" t="s">
        <v>1803</v>
      </c>
    </row>
    <row r="1418" spans="1:5" ht="12.75">
      <c r="A1418" s="35" t="s">
        <v>57</v>
      </c>
      <c r="E1418" s="40" t="s">
        <v>1804</v>
      </c>
    </row>
    <row r="1419" spans="1:5" ht="12.75">
      <c r="A1419" t="s">
        <v>58</v>
      </c>
      <c r="E1419" s="39" t="s">
        <v>5</v>
      </c>
    </row>
    <row r="1420" spans="1:16" ht="38.25">
      <c r="A1420" t="s">
        <v>50</v>
      </c>
      <c s="34" t="s">
        <v>1805</v>
      </c>
      <c s="34" t="s">
        <v>1806</v>
      </c>
      <c s="35" t="s">
        <v>5</v>
      </c>
      <c s="6" t="s">
        <v>1807</v>
      </c>
      <c s="36" t="s">
        <v>139</v>
      </c>
      <c s="37">
        <v>1</v>
      </c>
      <c s="36">
        <v>0.28</v>
      </c>
      <c s="36">
        <f>ROUND(G1420*H1420,6)</f>
      </c>
      <c r="L1420" s="38">
        <v>0</v>
      </c>
      <c s="32">
        <f>ROUND(ROUND(L1420,2)*ROUND(G1420,3),2)</f>
      </c>
      <c s="36" t="s">
        <v>61</v>
      </c>
      <c>
        <f>(M1420*21)/100</f>
      </c>
      <c t="s">
        <v>28</v>
      </c>
    </row>
    <row r="1421" spans="1:5" ht="114.75">
      <c r="A1421" s="35" t="s">
        <v>56</v>
      </c>
      <c r="E1421" s="39" t="s">
        <v>1808</v>
      </c>
    </row>
    <row r="1422" spans="1:5" ht="12.75">
      <c r="A1422" s="35" t="s">
        <v>57</v>
      </c>
      <c r="E1422" s="40" t="s">
        <v>1809</v>
      </c>
    </row>
    <row r="1423" spans="1:5" ht="12.75">
      <c r="A1423" t="s">
        <v>58</v>
      </c>
      <c r="E1423" s="39" t="s">
        <v>5</v>
      </c>
    </row>
    <row r="1424" spans="1:16" ht="25.5">
      <c r="A1424" t="s">
        <v>50</v>
      </c>
      <c s="34" t="s">
        <v>1810</v>
      </c>
      <c s="34" t="s">
        <v>1811</v>
      </c>
      <c s="35" t="s">
        <v>5</v>
      </c>
      <c s="6" t="s">
        <v>1812</v>
      </c>
      <c s="36" t="s">
        <v>139</v>
      </c>
      <c s="37">
        <v>15</v>
      </c>
      <c s="36">
        <v>0.28</v>
      </c>
      <c s="36">
        <f>ROUND(G1424*H1424,6)</f>
      </c>
      <c r="L1424" s="38">
        <v>0</v>
      </c>
      <c s="32">
        <f>ROUND(ROUND(L1424,2)*ROUND(G1424,3),2)</f>
      </c>
      <c s="36" t="s">
        <v>61</v>
      </c>
      <c>
        <f>(M1424*21)/100</f>
      </c>
      <c t="s">
        <v>28</v>
      </c>
    </row>
    <row r="1425" spans="1:5" ht="76.5">
      <c r="A1425" s="35" t="s">
        <v>56</v>
      </c>
      <c r="E1425" s="39" t="s">
        <v>1813</v>
      </c>
    </row>
    <row r="1426" spans="1:5" ht="12.75">
      <c r="A1426" s="35" t="s">
        <v>57</v>
      </c>
      <c r="E1426" s="40" t="s">
        <v>1814</v>
      </c>
    </row>
    <row r="1427" spans="1:5" ht="12.75">
      <c r="A1427" t="s">
        <v>58</v>
      </c>
      <c r="E1427" s="39" t="s">
        <v>5</v>
      </c>
    </row>
    <row r="1428" spans="1:16" ht="38.25">
      <c r="A1428" t="s">
        <v>50</v>
      </c>
      <c s="34" t="s">
        <v>1815</v>
      </c>
      <c s="34" t="s">
        <v>1816</v>
      </c>
      <c s="35" t="s">
        <v>5</v>
      </c>
      <c s="6" t="s">
        <v>1817</v>
      </c>
      <c s="36" t="s">
        <v>139</v>
      </c>
      <c s="37">
        <v>2</v>
      </c>
      <c s="36">
        <v>0.28</v>
      </c>
      <c s="36">
        <f>ROUND(G1428*H1428,6)</f>
      </c>
      <c r="L1428" s="38">
        <v>0</v>
      </c>
      <c s="32">
        <f>ROUND(ROUND(L1428,2)*ROUND(G1428,3),2)</f>
      </c>
      <c s="36" t="s">
        <v>61</v>
      </c>
      <c>
        <f>(M1428*21)/100</f>
      </c>
      <c t="s">
        <v>28</v>
      </c>
    </row>
    <row r="1429" spans="1:5" ht="89.25">
      <c r="A1429" s="35" t="s">
        <v>56</v>
      </c>
      <c r="E1429" s="39" t="s">
        <v>1818</v>
      </c>
    </row>
    <row r="1430" spans="1:5" ht="12.75">
      <c r="A1430" s="35" t="s">
        <v>57</v>
      </c>
      <c r="E1430" s="40" t="s">
        <v>1819</v>
      </c>
    </row>
    <row r="1431" spans="1:5" ht="12.75">
      <c r="A1431" t="s">
        <v>58</v>
      </c>
      <c r="E1431" s="39" t="s">
        <v>5</v>
      </c>
    </row>
    <row r="1432" spans="1:16" ht="25.5">
      <c r="A1432" t="s">
        <v>50</v>
      </c>
      <c s="34" t="s">
        <v>1820</v>
      </c>
      <c s="34" t="s">
        <v>1821</v>
      </c>
      <c s="35" t="s">
        <v>5</v>
      </c>
      <c s="6" t="s">
        <v>1822</v>
      </c>
      <c s="36" t="s">
        <v>139</v>
      </c>
      <c s="37">
        <v>4</v>
      </c>
      <c s="36">
        <v>0.28</v>
      </c>
      <c s="36">
        <f>ROUND(G1432*H1432,6)</f>
      </c>
      <c r="L1432" s="38">
        <v>0</v>
      </c>
      <c s="32">
        <f>ROUND(ROUND(L1432,2)*ROUND(G1432,3),2)</f>
      </c>
      <c s="36" t="s">
        <v>61</v>
      </c>
      <c>
        <f>(M1432*21)/100</f>
      </c>
      <c t="s">
        <v>28</v>
      </c>
    </row>
    <row r="1433" spans="1:5" ht="89.25">
      <c r="A1433" s="35" t="s">
        <v>56</v>
      </c>
      <c r="E1433" s="39" t="s">
        <v>1823</v>
      </c>
    </row>
    <row r="1434" spans="1:5" ht="12.75">
      <c r="A1434" s="35" t="s">
        <v>57</v>
      </c>
      <c r="E1434" s="40" t="s">
        <v>1824</v>
      </c>
    </row>
    <row r="1435" spans="1:5" ht="12.75">
      <c r="A1435" t="s">
        <v>58</v>
      </c>
      <c r="E1435" s="39" t="s">
        <v>5</v>
      </c>
    </row>
    <row r="1436" spans="1:16" ht="25.5">
      <c r="A1436" t="s">
        <v>50</v>
      </c>
      <c s="34" t="s">
        <v>1825</v>
      </c>
      <c s="34" t="s">
        <v>1826</v>
      </c>
      <c s="35" t="s">
        <v>5</v>
      </c>
      <c s="6" t="s">
        <v>1827</v>
      </c>
      <c s="36" t="s">
        <v>139</v>
      </c>
      <c s="37">
        <v>1</v>
      </c>
      <c s="36">
        <v>0.28</v>
      </c>
      <c s="36">
        <f>ROUND(G1436*H1436,6)</f>
      </c>
      <c r="L1436" s="38">
        <v>0</v>
      </c>
      <c s="32">
        <f>ROUND(ROUND(L1436,2)*ROUND(G1436,3),2)</f>
      </c>
      <c s="36" t="s">
        <v>61</v>
      </c>
      <c>
        <f>(M1436*21)/100</f>
      </c>
      <c t="s">
        <v>28</v>
      </c>
    </row>
    <row r="1437" spans="1:5" ht="102">
      <c r="A1437" s="35" t="s">
        <v>56</v>
      </c>
      <c r="E1437" s="39" t="s">
        <v>1828</v>
      </c>
    </row>
    <row r="1438" spans="1:5" ht="12.75">
      <c r="A1438" s="35" t="s">
        <v>57</v>
      </c>
      <c r="E1438" s="40" t="s">
        <v>1829</v>
      </c>
    </row>
    <row r="1439" spans="1:5" ht="12.75">
      <c r="A1439" t="s">
        <v>58</v>
      </c>
      <c r="E1439" s="39" t="s">
        <v>5</v>
      </c>
    </row>
    <row r="1440" spans="1:16" ht="25.5">
      <c r="A1440" t="s">
        <v>50</v>
      </c>
      <c s="34" t="s">
        <v>1830</v>
      </c>
      <c s="34" t="s">
        <v>1831</v>
      </c>
      <c s="35" t="s">
        <v>5</v>
      </c>
      <c s="6" t="s">
        <v>1832</v>
      </c>
      <c s="36" t="s">
        <v>139</v>
      </c>
      <c s="37">
        <v>1</v>
      </c>
      <c s="36">
        <v>0.28</v>
      </c>
      <c s="36">
        <f>ROUND(G1440*H1440,6)</f>
      </c>
      <c r="L1440" s="38">
        <v>0</v>
      </c>
      <c s="32">
        <f>ROUND(ROUND(L1440,2)*ROUND(G1440,3),2)</f>
      </c>
      <c s="36" t="s">
        <v>61</v>
      </c>
      <c>
        <f>(M1440*21)/100</f>
      </c>
      <c t="s">
        <v>28</v>
      </c>
    </row>
    <row r="1441" spans="1:5" ht="89.25">
      <c r="A1441" s="35" t="s">
        <v>56</v>
      </c>
      <c r="E1441" s="39" t="s">
        <v>1833</v>
      </c>
    </row>
    <row r="1442" spans="1:5" ht="12.75">
      <c r="A1442" s="35" t="s">
        <v>57</v>
      </c>
      <c r="E1442" s="40" t="s">
        <v>1834</v>
      </c>
    </row>
    <row r="1443" spans="1:5" ht="12.75">
      <c r="A1443" t="s">
        <v>58</v>
      </c>
      <c r="E1443" s="39" t="s">
        <v>5</v>
      </c>
    </row>
    <row r="1444" spans="1:16" ht="38.25">
      <c r="A1444" t="s">
        <v>50</v>
      </c>
      <c s="34" t="s">
        <v>1835</v>
      </c>
      <c s="34" t="s">
        <v>1836</v>
      </c>
      <c s="35" t="s">
        <v>5</v>
      </c>
      <c s="6" t="s">
        <v>1837</v>
      </c>
      <c s="36" t="s">
        <v>139</v>
      </c>
      <c s="37">
        <v>1</v>
      </c>
      <c s="36">
        <v>0.28</v>
      </c>
      <c s="36">
        <f>ROUND(G1444*H1444,6)</f>
      </c>
      <c r="L1444" s="38">
        <v>0</v>
      </c>
      <c s="32">
        <f>ROUND(ROUND(L1444,2)*ROUND(G1444,3),2)</f>
      </c>
      <c s="36" t="s">
        <v>61</v>
      </c>
      <c>
        <f>(M1444*21)/100</f>
      </c>
      <c t="s">
        <v>28</v>
      </c>
    </row>
    <row r="1445" spans="1:5" ht="102">
      <c r="A1445" s="35" t="s">
        <v>56</v>
      </c>
      <c r="E1445" s="39" t="s">
        <v>1838</v>
      </c>
    </row>
    <row r="1446" spans="1:5" ht="12.75">
      <c r="A1446" s="35" t="s">
        <v>57</v>
      </c>
      <c r="E1446" s="40" t="s">
        <v>1839</v>
      </c>
    </row>
    <row r="1447" spans="1:5" ht="12.75">
      <c r="A1447" t="s">
        <v>58</v>
      </c>
      <c r="E1447" s="39" t="s">
        <v>5</v>
      </c>
    </row>
    <row r="1448" spans="1:16" ht="12.75">
      <c r="A1448" t="s">
        <v>50</v>
      </c>
      <c s="34" t="s">
        <v>1840</v>
      </c>
      <c s="34" t="s">
        <v>1841</v>
      </c>
      <c s="35" t="s">
        <v>5</v>
      </c>
      <c s="6" t="s">
        <v>1842</v>
      </c>
      <c s="36" t="s">
        <v>446</v>
      </c>
      <c s="37">
        <v>20</v>
      </c>
      <c s="36">
        <v>0</v>
      </c>
      <c s="36">
        <f>ROUND(G1448*H1448,6)</f>
      </c>
      <c r="L1448" s="38">
        <v>0</v>
      </c>
      <c s="32">
        <f>ROUND(ROUND(L1448,2)*ROUND(G1448,3),2)</f>
      </c>
      <c s="36" t="s">
        <v>447</v>
      </c>
      <c>
        <f>(M1448*21)/100</f>
      </c>
      <c t="s">
        <v>28</v>
      </c>
    </row>
    <row r="1449" spans="1:5" ht="12.75">
      <c r="A1449" s="35" t="s">
        <v>56</v>
      </c>
      <c r="E1449" s="39" t="s">
        <v>1842</v>
      </c>
    </row>
    <row r="1450" spans="1:5" ht="12.75">
      <c r="A1450" s="35" t="s">
        <v>57</v>
      </c>
      <c r="E1450" s="40" t="s">
        <v>1843</v>
      </c>
    </row>
    <row r="1451" spans="1:5" ht="12.75">
      <c r="A1451" t="s">
        <v>58</v>
      </c>
      <c r="E1451" s="39" t="s">
        <v>5</v>
      </c>
    </row>
    <row r="1452" spans="1:16" ht="12.75">
      <c r="A1452" t="s">
        <v>50</v>
      </c>
      <c s="34" t="s">
        <v>1844</v>
      </c>
      <c s="34" t="s">
        <v>1845</v>
      </c>
      <c s="35" t="s">
        <v>5</v>
      </c>
      <c s="6" t="s">
        <v>1846</v>
      </c>
      <c s="36" t="s">
        <v>446</v>
      </c>
      <c s="37">
        <v>109.895</v>
      </c>
      <c s="36">
        <v>0</v>
      </c>
      <c s="36">
        <f>ROUND(G1452*H1452,6)</f>
      </c>
      <c r="L1452" s="38">
        <v>0</v>
      </c>
      <c s="32">
        <f>ROUND(ROUND(L1452,2)*ROUND(G1452,3),2)</f>
      </c>
      <c s="36" t="s">
        <v>447</v>
      </c>
      <c>
        <f>(M1452*21)/100</f>
      </c>
      <c t="s">
        <v>28</v>
      </c>
    </row>
    <row r="1453" spans="1:5" ht="12.75">
      <c r="A1453" s="35" t="s">
        <v>56</v>
      </c>
      <c r="E1453" s="39" t="s">
        <v>1846</v>
      </c>
    </row>
    <row r="1454" spans="1:5" ht="51">
      <c r="A1454" s="35" t="s">
        <v>57</v>
      </c>
      <c r="E1454" s="40" t="s">
        <v>1847</v>
      </c>
    </row>
    <row r="1455" spans="1:5" ht="12.75">
      <c r="A1455" t="s">
        <v>58</v>
      </c>
      <c r="E1455" s="39" t="s">
        <v>5</v>
      </c>
    </row>
    <row r="1456" spans="1:16" ht="12.75">
      <c r="A1456" t="s">
        <v>50</v>
      </c>
      <c s="34" t="s">
        <v>1848</v>
      </c>
      <c s="34" t="s">
        <v>1849</v>
      </c>
      <c s="35" t="s">
        <v>5</v>
      </c>
      <c s="6" t="s">
        <v>1850</v>
      </c>
      <c s="36" t="s">
        <v>446</v>
      </c>
      <c s="37">
        <v>59.94</v>
      </c>
      <c s="36">
        <v>0</v>
      </c>
      <c s="36">
        <f>ROUND(G1456*H1456,6)</f>
      </c>
      <c r="L1456" s="38">
        <v>0</v>
      </c>
      <c s="32">
        <f>ROUND(ROUND(L1456,2)*ROUND(G1456,3),2)</f>
      </c>
      <c s="36" t="s">
        <v>447</v>
      </c>
      <c>
        <f>(M1456*21)/100</f>
      </c>
      <c t="s">
        <v>28</v>
      </c>
    </row>
    <row r="1457" spans="1:5" ht="12.75">
      <c r="A1457" s="35" t="s">
        <v>56</v>
      </c>
      <c r="E1457" s="39" t="s">
        <v>1850</v>
      </c>
    </row>
    <row r="1458" spans="1:5" ht="63.75">
      <c r="A1458" s="35" t="s">
        <v>57</v>
      </c>
      <c r="E1458" s="42" t="s">
        <v>1851</v>
      </c>
    </row>
    <row r="1459" spans="1:5" ht="12.75">
      <c r="A1459" t="s">
        <v>58</v>
      </c>
      <c r="E1459" s="39" t="s">
        <v>5</v>
      </c>
    </row>
    <row r="1460" spans="1:16" ht="12.75">
      <c r="A1460" t="s">
        <v>50</v>
      </c>
      <c s="34" t="s">
        <v>1852</v>
      </c>
      <c s="34" t="s">
        <v>1853</v>
      </c>
      <c s="35" t="s">
        <v>5</v>
      </c>
      <c s="6" t="s">
        <v>1854</v>
      </c>
      <c s="36" t="s">
        <v>446</v>
      </c>
      <c s="37">
        <v>169.835</v>
      </c>
      <c s="36">
        <v>0</v>
      </c>
      <c s="36">
        <f>ROUND(G1460*H1460,6)</f>
      </c>
      <c r="L1460" s="38">
        <v>0</v>
      </c>
      <c s="32">
        <f>ROUND(ROUND(L1460,2)*ROUND(G1460,3),2)</f>
      </c>
      <c s="36" t="s">
        <v>447</v>
      </c>
      <c>
        <f>(M1460*21)/100</f>
      </c>
      <c t="s">
        <v>28</v>
      </c>
    </row>
    <row r="1461" spans="1:5" ht="12.75">
      <c r="A1461" s="35" t="s">
        <v>56</v>
      </c>
      <c r="E1461" s="39" t="s">
        <v>1854</v>
      </c>
    </row>
    <row r="1462" spans="1:5" ht="102">
      <c r="A1462" s="35" t="s">
        <v>57</v>
      </c>
      <c r="E1462" s="40" t="s">
        <v>1855</v>
      </c>
    </row>
    <row r="1463" spans="1:5" ht="12.75">
      <c r="A1463" t="s">
        <v>58</v>
      </c>
      <c r="E1463" s="39" t="s">
        <v>5</v>
      </c>
    </row>
    <row r="1464" spans="1:16" ht="25.5">
      <c r="A1464" t="s">
        <v>50</v>
      </c>
      <c s="34" t="s">
        <v>1856</v>
      </c>
      <c s="34" t="s">
        <v>1857</v>
      </c>
      <c s="35" t="s">
        <v>5</v>
      </c>
      <c s="6" t="s">
        <v>1858</v>
      </c>
      <c s="36" t="s">
        <v>446</v>
      </c>
      <c s="37">
        <v>13.315</v>
      </c>
      <c s="36">
        <v>0</v>
      </c>
      <c s="36">
        <f>ROUND(G1464*H1464,6)</f>
      </c>
      <c r="L1464" s="38">
        <v>0</v>
      </c>
      <c s="32">
        <f>ROUND(ROUND(L1464,2)*ROUND(G1464,3),2)</f>
      </c>
      <c s="36" t="s">
        <v>61</v>
      </c>
      <c>
        <f>(M1464*21)/100</f>
      </c>
      <c t="s">
        <v>28</v>
      </c>
    </row>
    <row r="1465" spans="1:5" ht="51">
      <c r="A1465" s="35" t="s">
        <v>56</v>
      </c>
      <c r="E1465" s="39" t="s">
        <v>1859</v>
      </c>
    </row>
    <row r="1466" spans="1:5" ht="89.25">
      <c r="A1466" s="35" t="s">
        <v>57</v>
      </c>
      <c r="E1466" s="40" t="s">
        <v>1860</v>
      </c>
    </row>
    <row r="1467" spans="1:5" ht="12.75">
      <c r="A1467" t="s">
        <v>58</v>
      </c>
      <c r="E1467" s="39" t="s">
        <v>5</v>
      </c>
    </row>
    <row r="1468" spans="1:16" ht="25.5">
      <c r="A1468" t="s">
        <v>50</v>
      </c>
      <c s="34" t="s">
        <v>1861</v>
      </c>
      <c s="34" t="s">
        <v>1862</v>
      </c>
      <c s="35" t="s">
        <v>5</v>
      </c>
      <c s="6" t="s">
        <v>1863</v>
      </c>
      <c s="36" t="s">
        <v>139</v>
      </c>
      <c s="37">
        <v>36</v>
      </c>
      <c s="36">
        <v>0</v>
      </c>
      <c s="36">
        <f>ROUND(G1468*H1468,6)</f>
      </c>
      <c r="L1468" s="38">
        <v>0</v>
      </c>
      <c s="32">
        <f>ROUND(ROUND(L1468,2)*ROUND(G1468,3),2)</f>
      </c>
      <c s="36" t="s">
        <v>447</v>
      </c>
      <c>
        <f>(M1468*21)/100</f>
      </c>
      <c t="s">
        <v>28</v>
      </c>
    </row>
    <row r="1469" spans="1:5" ht="25.5">
      <c r="A1469" s="35" t="s">
        <v>56</v>
      </c>
      <c r="E1469" s="39" t="s">
        <v>1863</v>
      </c>
    </row>
    <row r="1470" spans="1:5" ht="76.5">
      <c r="A1470" s="35" t="s">
        <v>57</v>
      </c>
      <c r="E1470" s="40" t="s">
        <v>1864</v>
      </c>
    </row>
    <row r="1471" spans="1:5" ht="12.75">
      <c r="A1471" t="s">
        <v>58</v>
      </c>
      <c r="E1471" s="39" t="s">
        <v>5</v>
      </c>
    </row>
    <row r="1472" spans="1:16" ht="25.5">
      <c r="A1472" t="s">
        <v>50</v>
      </c>
      <c s="34" t="s">
        <v>1865</v>
      </c>
      <c s="34" t="s">
        <v>1866</v>
      </c>
      <c s="35" t="s">
        <v>5</v>
      </c>
      <c s="6" t="s">
        <v>1867</v>
      </c>
      <c s="36" t="s">
        <v>139</v>
      </c>
      <c s="37">
        <v>1</v>
      </c>
      <c s="36">
        <v>0</v>
      </c>
      <c s="36">
        <f>ROUND(G1472*H1472,6)</f>
      </c>
      <c r="L1472" s="38">
        <v>0</v>
      </c>
      <c s="32">
        <f>ROUND(ROUND(L1472,2)*ROUND(G1472,3),2)</f>
      </c>
      <c s="36" t="s">
        <v>447</v>
      </c>
      <c>
        <f>(M1472*21)/100</f>
      </c>
      <c t="s">
        <v>28</v>
      </c>
    </row>
    <row r="1473" spans="1:5" ht="25.5">
      <c r="A1473" s="35" t="s">
        <v>56</v>
      </c>
      <c r="E1473" s="39" t="s">
        <v>1867</v>
      </c>
    </row>
    <row r="1474" spans="1:5" ht="25.5">
      <c r="A1474" s="35" t="s">
        <v>57</v>
      </c>
      <c r="E1474" s="40" t="s">
        <v>1868</v>
      </c>
    </row>
    <row r="1475" spans="1:5" ht="12.75">
      <c r="A1475" t="s">
        <v>58</v>
      </c>
      <c r="E1475" s="39" t="s">
        <v>5</v>
      </c>
    </row>
    <row r="1476" spans="1:16" ht="25.5">
      <c r="A1476" t="s">
        <v>50</v>
      </c>
      <c s="34" t="s">
        <v>1869</v>
      </c>
      <c s="34" t="s">
        <v>1870</v>
      </c>
      <c s="35" t="s">
        <v>5</v>
      </c>
      <c s="6" t="s">
        <v>1871</v>
      </c>
      <c s="36" t="s">
        <v>139</v>
      </c>
      <c s="37">
        <v>3</v>
      </c>
      <c s="36">
        <v>0</v>
      </c>
      <c s="36">
        <f>ROUND(G1476*H1476,6)</f>
      </c>
      <c r="L1476" s="38">
        <v>0</v>
      </c>
      <c s="32">
        <f>ROUND(ROUND(L1476,2)*ROUND(G1476,3),2)</f>
      </c>
      <c s="36" t="s">
        <v>447</v>
      </c>
      <c>
        <f>(M1476*21)/100</f>
      </c>
      <c t="s">
        <v>28</v>
      </c>
    </row>
    <row r="1477" spans="1:5" ht="25.5">
      <c r="A1477" s="35" t="s">
        <v>56</v>
      </c>
      <c r="E1477" s="39" t="s">
        <v>1871</v>
      </c>
    </row>
    <row r="1478" spans="1:5" ht="38.25">
      <c r="A1478" s="35" t="s">
        <v>57</v>
      </c>
      <c r="E1478" s="40" t="s">
        <v>1872</v>
      </c>
    </row>
    <row r="1479" spans="1:5" ht="12.75">
      <c r="A1479" t="s">
        <v>58</v>
      </c>
      <c r="E1479" s="39" t="s">
        <v>5</v>
      </c>
    </row>
    <row r="1480" spans="1:16" ht="12.75">
      <c r="A1480" t="s">
        <v>50</v>
      </c>
      <c s="34" t="s">
        <v>1873</v>
      </c>
      <c s="34" t="s">
        <v>1874</v>
      </c>
      <c s="35" t="s">
        <v>5</v>
      </c>
      <c s="6" t="s">
        <v>1875</v>
      </c>
      <c s="36" t="s">
        <v>446</v>
      </c>
      <c s="37">
        <v>4.848</v>
      </c>
      <c s="36">
        <v>0</v>
      </c>
      <c s="36">
        <f>ROUND(G1480*H1480,6)</f>
      </c>
      <c r="L1480" s="38">
        <v>0</v>
      </c>
      <c s="32">
        <f>ROUND(ROUND(L1480,2)*ROUND(G1480,3),2)</f>
      </c>
      <c s="36" t="s">
        <v>61</v>
      </c>
      <c>
        <f>(M1480*21)/100</f>
      </c>
      <c t="s">
        <v>28</v>
      </c>
    </row>
    <row r="1481" spans="1:5" ht="12.75">
      <c r="A1481" s="35" t="s">
        <v>56</v>
      </c>
      <c r="E1481" s="39" t="s">
        <v>1875</v>
      </c>
    </row>
    <row r="1482" spans="1:5" ht="51">
      <c r="A1482" s="35" t="s">
        <v>57</v>
      </c>
      <c r="E1482" s="42" t="s">
        <v>1876</v>
      </c>
    </row>
    <row r="1483" spans="1:5" ht="12.75">
      <c r="A1483" t="s">
        <v>58</v>
      </c>
      <c r="E1483" s="39" t="s">
        <v>5</v>
      </c>
    </row>
    <row r="1484" spans="1:16" ht="12.75">
      <c r="A1484" t="s">
        <v>50</v>
      </c>
      <c s="34" t="s">
        <v>1877</v>
      </c>
      <c s="34" t="s">
        <v>1878</v>
      </c>
      <c s="35" t="s">
        <v>5</v>
      </c>
      <c s="6" t="s">
        <v>1879</v>
      </c>
      <c s="36" t="s">
        <v>446</v>
      </c>
      <c s="37">
        <v>9.12</v>
      </c>
      <c s="36">
        <v>0</v>
      </c>
      <c s="36">
        <f>ROUND(G1484*H1484,6)</f>
      </c>
      <c r="L1484" s="38">
        <v>0</v>
      </c>
      <c s="32">
        <f>ROUND(ROUND(L1484,2)*ROUND(G1484,3),2)</f>
      </c>
      <c s="36" t="s">
        <v>61</v>
      </c>
      <c>
        <f>(M1484*21)/100</f>
      </c>
      <c t="s">
        <v>28</v>
      </c>
    </row>
    <row r="1485" spans="1:5" ht="12.75">
      <c r="A1485" s="35" t="s">
        <v>56</v>
      </c>
      <c r="E1485" s="39" t="s">
        <v>1879</v>
      </c>
    </row>
    <row r="1486" spans="1:5" ht="12.75">
      <c r="A1486" s="35" t="s">
        <v>57</v>
      </c>
      <c r="E1486" s="40" t="s">
        <v>1880</v>
      </c>
    </row>
    <row r="1487" spans="1:5" ht="12.75">
      <c r="A1487" t="s">
        <v>58</v>
      </c>
      <c r="E1487" s="39" t="s">
        <v>5</v>
      </c>
    </row>
    <row r="1488" spans="1:16" ht="12.75">
      <c r="A1488" t="s">
        <v>50</v>
      </c>
      <c s="34" t="s">
        <v>1881</v>
      </c>
      <c s="34" t="s">
        <v>1882</v>
      </c>
      <c s="35" t="s">
        <v>5</v>
      </c>
      <c s="6" t="s">
        <v>1883</v>
      </c>
      <c s="36" t="s">
        <v>48</v>
      </c>
      <c s="37">
        <v>13.5</v>
      </c>
      <c s="36">
        <v>0</v>
      </c>
      <c s="36">
        <f>ROUND(G1488*H1488,6)</f>
      </c>
      <c r="L1488" s="38">
        <v>0</v>
      </c>
      <c s="32">
        <f>ROUND(ROUND(L1488,2)*ROUND(G1488,3),2)</f>
      </c>
      <c s="36" t="s">
        <v>61</v>
      </c>
      <c>
        <f>(M1488*21)/100</f>
      </c>
      <c t="s">
        <v>28</v>
      </c>
    </row>
    <row r="1489" spans="1:5" ht="12.75">
      <c r="A1489" s="35" t="s">
        <v>56</v>
      </c>
      <c r="E1489" s="39" t="s">
        <v>1883</v>
      </c>
    </row>
    <row r="1490" spans="1:5" ht="12.75">
      <c r="A1490" s="35" t="s">
        <v>57</v>
      </c>
      <c r="E1490" s="40" t="s">
        <v>1884</v>
      </c>
    </row>
    <row r="1491" spans="1:5" ht="12.75">
      <c r="A1491" t="s">
        <v>58</v>
      </c>
      <c r="E1491" s="39" t="s">
        <v>5</v>
      </c>
    </row>
    <row r="1492" spans="1:16" ht="12.75">
      <c r="A1492" t="s">
        <v>50</v>
      </c>
      <c s="34" t="s">
        <v>1885</v>
      </c>
      <c s="34" t="s">
        <v>1886</v>
      </c>
      <c s="35" t="s">
        <v>5</v>
      </c>
      <c s="6" t="s">
        <v>1887</v>
      </c>
      <c s="36" t="s">
        <v>48</v>
      </c>
      <c s="37">
        <v>134.83</v>
      </c>
      <c s="36">
        <v>0</v>
      </c>
      <c s="36">
        <f>ROUND(G1492*H1492,6)</f>
      </c>
      <c r="L1492" s="38">
        <v>0</v>
      </c>
      <c s="32">
        <f>ROUND(ROUND(L1492,2)*ROUND(G1492,3),2)</f>
      </c>
      <c s="36" t="s">
        <v>61</v>
      </c>
      <c>
        <f>(M1492*21)/100</f>
      </c>
      <c t="s">
        <v>28</v>
      </c>
    </row>
    <row r="1493" spans="1:5" ht="12.75">
      <c r="A1493" s="35" t="s">
        <v>56</v>
      </c>
      <c r="E1493" s="39" t="s">
        <v>1887</v>
      </c>
    </row>
    <row r="1494" spans="1:5" ht="102">
      <c r="A1494" s="35" t="s">
        <v>57</v>
      </c>
      <c r="E1494" s="40" t="s">
        <v>1888</v>
      </c>
    </row>
    <row r="1495" spans="1:5" ht="12.75">
      <c r="A1495" t="s">
        <v>58</v>
      </c>
      <c r="E1495" s="39" t="s">
        <v>5</v>
      </c>
    </row>
    <row r="1496" spans="1:16" ht="12.75">
      <c r="A1496" t="s">
        <v>50</v>
      </c>
      <c s="34" t="s">
        <v>1889</v>
      </c>
      <c s="34" t="s">
        <v>1890</v>
      </c>
      <c s="35" t="s">
        <v>5</v>
      </c>
      <c s="6" t="s">
        <v>1891</v>
      </c>
      <c s="36" t="s">
        <v>48</v>
      </c>
      <c s="37">
        <v>134.83</v>
      </c>
      <c s="36">
        <v>0</v>
      </c>
      <c s="36">
        <f>ROUND(G1496*H1496,6)</f>
      </c>
      <c r="L1496" s="38">
        <v>0</v>
      </c>
      <c s="32">
        <f>ROUND(ROUND(L1496,2)*ROUND(G1496,3),2)</f>
      </c>
      <c s="36" t="s">
        <v>61</v>
      </c>
      <c>
        <f>(M1496*21)/100</f>
      </c>
      <c t="s">
        <v>28</v>
      </c>
    </row>
    <row r="1497" spans="1:5" ht="12.75">
      <c r="A1497" s="35" t="s">
        <v>56</v>
      </c>
      <c r="E1497" s="39" t="s">
        <v>1891</v>
      </c>
    </row>
    <row r="1498" spans="1:5" ht="102">
      <c r="A1498" s="35" t="s">
        <v>57</v>
      </c>
      <c r="E1498" s="40" t="s">
        <v>1888</v>
      </c>
    </row>
    <row r="1499" spans="1:5" ht="12.75">
      <c r="A1499" t="s">
        <v>58</v>
      </c>
      <c r="E1499" s="39" t="s">
        <v>5</v>
      </c>
    </row>
    <row r="1500" spans="1:16" ht="12.75">
      <c r="A1500" t="s">
        <v>50</v>
      </c>
      <c s="34" t="s">
        <v>1892</v>
      </c>
      <c s="34" t="s">
        <v>1893</v>
      </c>
      <c s="35" t="s">
        <v>5</v>
      </c>
      <c s="6" t="s">
        <v>1894</v>
      </c>
      <c s="36" t="s">
        <v>464</v>
      </c>
      <c s="37">
        <v>0.485</v>
      </c>
      <c s="36">
        <v>0</v>
      </c>
      <c s="36">
        <f>ROUND(G1500*H1500,6)</f>
      </c>
      <c r="L1500" s="38">
        <v>0</v>
      </c>
      <c s="32">
        <f>ROUND(ROUND(L1500,2)*ROUND(G1500,3),2)</f>
      </c>
      <c s="36" t="s">
        <v>61</v>
      </c>
      <c>
        <f>(M1500*21)/100</f>
      </c>
      <c t="s">
        <v>28</v>
      </c>
    </row>
    <row r="1501" spans="1:5" ht="12.75">
      <c r="A1501" s="35" t="s">
        <v>56</v>
      </c>
      <c r="E1501" s="39" t="s">
        <v>1894</v>
      </c>
    </row>
    <row r="1502" spans="1:5" ht="12.75">
      <c r="A1502" s="35" t="s">
        <v>57</v>
      </c>
      <c r="E1502" s="40" t="s">
        <v>1895</v>
      </c>
    </row>
    <row r="1503" spans="1:5" ht="12.75">
      <c r="A1503" t="s">
        <v>58</v>
      </c>
      <c r="E1503" s="39" t="s">
        <v>5</v>
      </c>
    </row>
    <row r="1504" spans="1:16" ht="25.5">
      <c r="A1504" t="s">
        <v>50</v>
      </c>
      <c s="34" t="s">
        <v>1896</v>
      </c>
      <c s="34" t="s">
        <v>1897</v>
      </c>
      <c s="35" t="s">
        <v>5</v>
      </c>
      <c s="6" t="s">
        <v>1898</v>
      </c>
      <c s="36" t="s">
        <v>139</v>
      </c>
      <c s="37">
        <v>34</v>
      </c>
      <c s="36">
        <v>0</v>
      </c>
      <c s="36">
        <f>ROUND(G1504*H1504,6)</f>
      </c>
      <c r="L1504" s="38">
        <v>0</v>
      </c>
      <c s="32">
        <f>ROUND(ROUND(L1504,2)*ROUND(G1504,3),2)</f>
      </c>
      <c s="36" t="s">
        <v>447</v>
      </c>
      <c>
        <f>(M1504*21)/100</f>
      </c>
      <c t="s">
        <v>28</v>
      </c>
    </row>
    <row r="1505" spans="1:5" ht="25.5">
      <c r="A1505" s="35" t="s">
        <v>56</v>
      </c>
      <c r="E1505" s="39" t="s">
        <v>1898</v>
      </c>
    </row>
    <row r="1506" spans="1:5" ht="51">
      <c r="A1506" s="35" t="s">
        <v>57</v>
      </c>
      <c r="E1506" s="40" t="s">
        <v>1899</v>
      </c>
    </row>
    <row r="1507" spans="1:5" ht="12.75">
      <c r="A1507" t="s">
        <v>58</v>
      </c>
      <c r="E1507" s="39" t="s">
        <v>5</v>
      </c>
    </row>
    <row r="1508" spans="1:16" ht="25.5">
      <c r="A1508" t="s">
        <v>50</v>
      </c>
      <c s="34" t="s">
        <v>1900</v>
      </c>
      <c s="34" t="s">
        <v>1901</v>
      </c>
      <c s="35" t="s">
        <v>5</v>
      </c>
      <c s="6" t="s">
        <v>1902</v>
      </c>
      <c s="36" t="s">
        <v>446</v>
      </c>
      <c s="37">
        <v>36.857</v>
      </c>
      <c s="36">
        <v>0</v>
      </c>
      <c s="36">
        <f>ROUND(G1508*H1508,6)</f>
      </c>
      <c r="L1508" s="38">
        <v>0</v>
      </c>
      <c s="32">
        <f>ROUND(ROUND(L1508,2)*ROUND(G1508,3),2)</f>
      </c>
      <c s="36" t="s">
        <v>61</v>
      </c>
      <c>
        <f>(M1508*21)/100</f>
      </c>
      <c t="s">
        <v>28</v>
      </c>
    </row>
    <row r="1509" spans="1:5" ht="38.25">
      <c r="A1509" s="35" t="s">
        <v>56</v>
      </c>
      <c r="E1509" s="39" t="s">
        <v>1903</v>
      </c>
    </row>
    <row r="1510" spans="1:5" ht="12.75">
      <c r="A1510" s="35" t="s">
        <v>57</v>
      </c>
      <c r="E1510" s="40" t="s">
        <v>5</v>
      </c>
    </row>
    <row r="1511" spans="1:5" ht="12.75">
      <c r="A1511" t="s">
        <v>58</v>
      </c>
      <c r="E1511" s="39" t="s">
        <v>5</v>
      </c>
    </row>
    <row r="1512" spans="1:16" ht="25.5">
      <c r="A1512" t="s">
        <v>50</v>
      </c>
      <c s="34" t="s">
        <v>1904</v>
      </c>
      <c s="34" t="s">
        <v>1905</v>
      </c>
      <c s="35" t="s">
        <v>5</v>
      </c>
      <c s="6" t="s">
        <v>1906</v>
      </c>
      <c s="36" t="s">
        <v>446</v>
      </c>
      <c s="37">
        <v>52.45</v>
      </c>
      <c s="36">
        <v>0</v>
      </c>
      <c s="36">
        <f>ROUND(G1512*H1512,6)</f>
      </c>
      <c r="L1512" s="38">
        <v>0</v>
      </c>
      <c s="32">
        <f>ROUND(ROUND(L1512,2)*ROUND(G1512,3),2)</f>
      </c>
      <c s="36" t="s">
        <v>61</v>
      </c>
      <c>
        <f>(M1512*21)/100</f>
      </c>
      <c t="s">
        <v>28</v>
      </c>
    </row>
    <row r="1513" spans="1:5" ht="25.5">
      <c r="A1513" s="35" t="s">
        <v>56</v>
      </c>
      <c r="E1513" s="39" t="s">
        <v>1906</v>
      </c>
    </row>
    <row r="1514" spans="1:5" ht="51">
      <c r="A1514" s="35" t="s">
        <v>57</v>
      </c>
      <c r="E1514" s="40" t="s">
        <v>1907</v>
      </c>
    </row>
    <row r="1515" spans="1:5" ht="12.75">
      <c r="A1515" t="s">
        <v>58</v>
      </c>
      <c r="E1515" s="39" t="s">
        <v>5</v>
      </c>
    </row>
    <row r="1516" spans="1:16" ht="25.5">
      <c r="A1516" t="s">
        <v>50</v>
      </c>
      <c s="34" t="s">
        <v>1908</v>
      </c>
      <c s="34" t="s">
        <v>1909</v>
      </c>
      <c s="35" t="s">
        <v>5</v>
      </c>
      <c s="6" t="s">
        <v>1910</v>
      </c>
      <c s="36" t="s">
        <v>48</v>
      </c>
      <c s="37">
        <v>270.94</v>
      </c>
      <c s="36">
        <v>0</v>
      </c>
      <c s="36">
        <f>ROUND(G1516*H1516,6)</f>
      </c>
      <c r="L1516" s="38">
        <v>0</v>
      </c>
      <c s="32">
        <f>ROUND(ROUND(L1516,2)*ROUND(G1516,3),2)</f>
      </c>
      <c s="36" t="s">
        <v>61</v>
      </c>
      <c>
        <f>(M1516*21)/100</f>
      </c>
      <c t="s">
        <v>28</v>
      </c>
    </row>
    <row r="1517" spans="1:5" ht="25.5">
      <c r="A1517" s="35" t="s">
        <v>56</v>
      </c>
      <c r="E1517" s="39" t="s">
        <v>1910</v>
      </c>
    </row>
    <row r="1518" spans="1:5" ht="51">
      <c r="A1518" s="35" t="s">
        <v>57</v>
      </c>
      <c r="E1518" s="40" t="s">
        <v>1911</v>
      </c>
    </row>
    <row r="1519" spans="1:5" ht="12.75">
      <c r="A1519" t="s">
        <v>58</v>
      </c>
      <c r="E1519" s="39" t="s">
        <v>5</v>
      </c>
    </row>
    <row r="1520" spans="1:16" ht="12.75">
      <c r="A1520" t="s">
        <v>50</v>
      </c>
      <c s="34" t="s">
        <v>1912</v>
      </c>
      <c s="34" t="s">
        <v>1913</v>
      </c>
      <c s="35" t="s">
        <v>5</v>
      </c>
      <c s="6" t="s">
        <v>1914</v>
      </c>
      <c s="36" t="s">
        <v>48</v>
      </c>
      <c s="37">
        <v>331.2</v>
      </c>
      <c s="36">
        <v>0</v>
      </c>
      <c s="36">
        <f>ROUND(G1520*H1520,6)</f>
      </c>
      <c r="L1520" s="38">
        <v>0</v>
      </c>
      <c s="32">
        <f>ROUND(ROUND(L1520,2)*ROUND(G1520,3),2)</f>
      </c>
      <c s="36" t="s">
        <v>61</v>
      </c>
      <c>
        <f>(M1520*21)/100</f>
      </c>
      <c t="s">
        <v>28</v>
      </c>
    </row>
    <row r="1521" spans="1:5" ht="12.75">
      <c r="A1521" s="35" t="s">
        <v>56</v>
      </c>
      <c r="E1521" s="39" t="s">
        <v>1914</v>
      </c>
    </row>
    <row r="1522" spans="1:5" ht="51">
      <c r="A1522" s="35" t="s">
        <v>57</v>
      </c>
      <c r="E1522" s="40" t="s">
        <v>1915</v>
      </c>
    </row>
    <row r="1523" spans="1:5" ht="12.75">
      <c r="A1523" t="s">
        <v>58</v>
      </c>
      <c r="E1523" s="39" t="s">
        <v>5</v>
      </c>
    </row>
    <row r="1524" spans="1:16" ht="25.5">
      <c r="A1524" t="s">
        <v>50</v>
      </c>
      <c s="34" t="s">
        <v>1916</v>
      </c>
      <c s="34" t="s">
        <v>1917</v>
      </c>
      <c s="35" t="s">
        <v>5</v>
      </c>
      <c s="6" t="s">
        <v>1918</v>
      </c>
      <c s="36" t="s">
        <v>48</v>
      </c>
      <c s="37">
        <v>125.81</v>
      </c>
      <c s="36">
        <v>0</v>
      </c>
      <c s="36">
        <f>ROUND(G1524*H1524,6)</f>
      </c>
      <c r="L1524" s="38">
        <v>0</v>
      </c>
      <c s="32">
        <f>ROUND(ROUND(L1524,2)*ROUND(G1524,3),2)</f>
      </c>
      <c s="36" t="s">
        <v>61</v>
      </c>
      <c>
        <f>(M1524*21)/100</f>
      </c>
      <c t="s">
        <v>28</v>
      </c>
    </row>
    <row r="1525" spans="1:5" ht="25.5">
      <c r="A1525" s="35" t="s">
        <v>56</v>
      </c>
      <c r="E1525" s="39" t="s">
        <v>1918</v>
      </c>
    </row>
    <row r="1526" spans="1:5" ht="51">
      <c r="A1526" s="35" t="s">
        <v>57</v>
      </c>
      <c r="E1526" s="40" t="s">
        <v>1919</v>
      </c>
    </row>
    <row r="1527" spans="1:5" ht="12.75">
      <c r="A1527" t="s">
        <v>58</v>
      </c>
      <c r="E1527" s="39" t="s">
        <v>5</v>
      </c>
    </row>
    <row r="1528" spans="1:16" ht="38.25">
      <c r="A1528" t="s">
        <v>50</v>
      </c>
      <c s="34" t="s">
        <v>1920</v>
      </c>
      <c s="34" t="s">
        <v>1857</v>
      </c>
      <c s="35" t="s">
        <v>51</v>
      </c>
      <c s="6" t="s">
        <v>1921</v>
      </c>
      <c s="36" t="s">
        <v>139</v>
      </c>
      <c s="37">
        <v>2</v>
      </c>
      <c s="36">
        <v>0.00086</v>
      </c>
      <c s="36">
        <f>ROUND(G1528*H1528,6)</f>
      </c>
      <c r="L1528" s="38">
        <v>0</v>
      </c>
      <c s="32">
        <f>ROUND(ROUND(L1528,2)*ROUND(G1528,3),2)</f>
      </c>
      <c s="36" t="s">
        <v>61</v>
      </c>
      <c>
        <f>(M1528*21)/100</f>
      </c>
      <c t="s">
        <v>28</v>
      </c>
    </row>
    <row r="1529" spans="1:5" ht="38.25">
      <c r="A1529" s="35" t="s">
        <v>56</v>
      </c>
      <c r="E1529" s="39" t="s">
        <v>1922</v>
      </c>
    </row>
    <row r="1530" spans="1:5" ht="12.75">
      <c r="A1530" s="35" t="s">
        <v>57</v>
      </c>
      <c r="E1530" s="40" t="s">
        <v>1774</v>
      </c>
    </row>
    <row r="1531" spans="1:5" ht="12.75">
      <c r="A1531" t="s">
        <v>58</v>
      </c>
      <c r="E1531" s="39" t="s">
        <v>5</v>
      </c>
    </row>
    <row r="1532" spans="1:16" ht="25.5">
      <c r="A1532" t="s">
        <v>50</v>
      </c>
      <c s="34" t="s">
        <v>1923</v>
      </c>
      <c s="34" t="s">
        <v>1924</v>
      </c>
      <c s="35" t="s">
        <v>5</v>
      </c>
      <c s="6" t="s">
        <v>1925</v>
      </c>
      <c s="36" t="s">
        <v>139</v>
      </c>
      <c s="37">
        <v>3</v>
      </c>
      <c s="36">
        <v>0.00086</v>
      </c>
      <c s="36">
        <f>ROUND(G1532*H1532,6)</f>
      </c>
      <c r="L1532" s="38">
        <v>0</v>
      </c>
      <c s="32">
        <f>ROUND(ROUND(L1532,2)*ROUND(G1532,3),2)</f>
      </c>
      <c s="36" t="s">
        <v>61</v>
      </c>
      <c>
        <f>(M1532*21)/100</f>
      </c>
      <c t="s">
        <v>28</v>
      </c>
    </row>
    <row r="1533" spans="1:5" ht="25.5">
      <c r="A1533" s="35" t="s">
        <v>56</v>
      </c>
      <c r="E1533" s="39" t="s">
        <v>1925</v>
      </c>
    </row>
    <row r="1534" spans="1:5" ht="38.25">
      <c r="A1534" s="35" t="s">
        <v>57</v>
      </c>
      <c r="E1534" s="40" t="s">
        <v>1926</v>
      </c>
    </row>
    <row r="1535" spans="1:5" ht="12.75">
      <c r="A1535" t="s">
        <v>58</v>
      </c>
      <c r="E1535" s="39" t="s">
        <v>5</v>
      </c>
    </row>
    <row r="1536" spans="1:16" ht="25.5">
      <c r="A1536" t="s">
        <v>50</v>
      </c>
      <c s="34" t="s">
        <v>1927</v>
      </c>
      <c s="34" t="s">
        <v>1928</v>
      </c>
      <c s="35" t="s">
        <v>5</v>
      </c>
      <c s="6" t="s">
        <v>1929</v>
      </c>
      <c s="36" t="s">
        <v>446</v>
      </c>
      <c s="37">
        <v>113.648</v>
      </c>
      <c s="36">
        <v>0.00023</v>
      </c>
      <c s="36">
        <f>ROUND(G1536*H1536,6)</f>
      </c>
      <c r="L1536" s="38">
        <v>0</v>
      </c>
      <c s="32">
        <f>ROUND(ROUND(L1536,2)*ROUND(G1536,3),2)</f>
      </c>
      <c s="36" t="s">
        <v>61</v>
      </c>
      <c>
        <f>(M1536*21)/100</f>
      </c>
      <c t="s">
        <v>28</v>
      </c>
    </row>
    <row r="1537" spans="1:5" ht="25.5">
      <c r="A1537" s="35" t="s">
        <v>56</v>
      </c>
      <c r="E1537" s="39" t="s">
        <v>1929</v>
      </c>
    </row>
    <row r="1538" spans="1:5" ht="127.5">
      <c r="A1538" s="35" t="s">
        <v>57</v>
      </c>
      <c r="E1538" s="40" t="s">
        <v>1930</v>
      </c>
    </row>
    <row r="1539" spans="1:5" ht="12.75">
      <c r="A1539" t="s">
        <v>58</v>
      </c>
      <c r="E1539" s="39" t="s">
        <v>5</v>
      </c>
    </row>
    <row r="1540" spans="1:16" ht="12.75">
      <c r="A1540" t="s">
        <v>50</v>
      </c>
      <c s="34" t="s">
        <v>1931</v>
      </c>
      <c s="34" t="s">
        <v>1932</v>
      </c>
      <c s="35" t="s">
        <v>5</v>
      </c>
      <c s="6" t="s">
        <v>1933</v>
      </c>
      <c s="36" t="s">
        <v>446</v>
      </c>
      <c s="37">
        <v>11.36</v>
      </c>
      <c s="36">
        <v>0</v>
      </c>
      <c s="36">
        <f>ROUND(G1540*H1540,6)</f>
      </c>
      <c r="L1540" s="38">
        <v>0</v>
      </c>
      <c s="32">
        <f>ROUND(ROUND(L1540,2)*ROUND(G1540,3),2)</f>
      </c>
      <c s="36" t="s">
        <v>61</v>
      </c>
      <c>
        <f>(M1540*21)/100</f>
      </c>
      <c t="s">
        <v>28</v>
      </c>
    </row>
    <row r="1541" spans="1:5" ht="12.75">
      <c r="A1541" s="35" t="s">
        <v>56</v>
      </c>
      <c r="E1541" s="39" t="s">
        <v>1933</v>
      </c>
    </row>
    <row r="1542" spans="1:5" ht="51">
      <c r="A1542" s="35" t="s">
        <v>57</v>
      </c>
      <c r="E1542" s="40" t="s">
        <v>1934</v>
      </c>
    </row>
    <row r="1543" spans="1:5" ht="12.75">
      <c r="A1543" t="s">
        <v>58</v>
      </c>
      <c r="E1543" s="39" t="s">
        <v>5</v>
      </c>
    </row>
    <row r="1544" spans="1:16" ht="38.25">
      <c r="A1544" t="s">
        <v>50</v>
      </c>
      <c s="34" t="s">
        <v>1935</v>
      </c>
      <c s="34" t="s">
        <v>1936</v>
      </c>
      <c s="35" t="s">
        <v>5</v>
      </c>
      <c s="6" t="s">
        <v>1937</v>
      </c>
      <c s="36" t="s">
        <v>48</v>
      </c>
      <c s="37">
        <v>322.6</v>
      </c>
      <c s="36">
        <v>0.00012</v>
      </c>
      <c s="36">
        <f>ROUND(G1544*H1544,6)</f>
      </c>
      <c r="L1544" s="38">
        <v>0</v>
      </c>
      <c s="32">
        <f>ROUND(ROUND(L1544,2)*ROUND(G1544,3),2)</f>
      </c>
      <c s="36" t="s">
        <v>61</v>
      </c>
      <c>
        <f>(M1544*21)/100</f>
      </c>
      <c t="s">
        <v>28</v>
      </c>
    </row>
    <row r="1545" spans="1:5" ht="51">
      <c r="A1545" s="35" t="s">
        <v>56</v>
      </c>
      <c r="E1545" s="39" t="s">
        <v>1938</v>
      </c>
    </row>
    <row r="1546" spans="1:5" ht="165.75">
      <c r="A1546" s="35" t="s">
        <v>57</v>
      </c>
      <c r="E1546" s="40" t="s">
        <v>1939</v>
      </c>
    </row>
    <row r="1547" spans="1:5" ht="12.75">
      <c r="A1547" t="s">
        <v>58</v>
      </c>
      <c r="E1547" s="39" t="s">
        <v>5</v>
      </c>
    </row>
    <row r="1548" spans="1:16" ht="25.5">
      <c r="A1548" t="s">
        <v>50</v>
      </c>
      <c s="34" t="s">
        <v>1940</v>
      </c>
      <c s="34" t="s">
        <v>1941</v>
      </c>
      <c s="35" t="s">
        <v>5</v>
      </c>
      <c s="6" t="s">
        <v>1942</v>
      </c>
      <c s="36" t="s">
        <v>139</v>
      </c>
      <c s="37">
        <v>14</v>
      </c>
      <c s="36">
        <v>0</v>
      </c>
      <c s="36">
        <f>ROUND(G1548*H1548,6)</f>
      </c>
      <c r="L1548" s="38">
        <v>0</v>
      </c>
      <c s="32">
        <f>ROUND(ROUND(L1548,2)*ROUND(G1548,3),2)</f>
      </c>
      <c s="36" t="s">
        <v>61</v>
      </c>
      <c>
        <f>(M1548*21)/100</f>
      </c>
      <c t="s">
        <v>28</v>
      </c>
    </row>
    <row r="1549" spans="1:5" ht="25.5">
      <c r="A1549" s="35" t="s">
        <v>56</v>
      </c>
      <c r="E1549" s="39" t="s">
        <v>1942</v>
      </c>
    </row>
    <row r="1550" spans="1:5" ht="191.25">
      <c r="A1550" s="35" t="s">
        <v>57</v>
      </c>
      <c r="E1550" s="40" t="s">
        <v>1943</v>
      </c>
    </row>
    <row r="1551" spans="1:5" ht="12.75">
      <c r="A1551" t="s">
        <v>58</v>
      </c>
      <c r="E1551" s="39" t="s">
        <v>5</v>
      </c>
    </row>
    <row r="1552" spans="1:16" ht="25.5">
      <c r="A1552" t="s">
        <v>50</v>
      </c>
      <c s="34" t="s">
        <v>1944</v>
      </c>
      <c s="34" t="s">
        <v>1945</v>
      </c>
      <c s="35" t="s">
        <v>5</v>
      </c>
      <c s="6" t="s">
        <v>1946</v>
      </c>
      <c s="36" t="s">
        <v>139</v>
      </c>
      <c s="37">
        <v>6</v>
      </c>
      <c s="36">
        <v>0.00048</v>
      </c>
      <c s="36">
        <f>ROUND(G1552*H1552,6)</f>
      </c>
      <c r="L1552" s="38">
        <v>0</v>
      </c>
      <c s="32">
        <f>ROUND(ROUND(L1552,2)*ROUND(G1552,3),2)</f>
      </c>
      <c s="36" t="s">
        <v>61</v>
      </c>
      <c>
        <f>(M1552*21)/100</f>
      </c>
      <c t="s">
        <v>28</v>
      </c>
    </row>
    <row r="1553" spans="1:5" ht="25.5">
      <c r="A1553" s="35" t="s">
        <v>56</v>
      </c>
      <c r="E1553" s="39" t="s">
        <v>1946</v>
      </c>
    </row>
    <row r="1554" spans="1:5" ht="89.25">
      <c r="A1554" s="35" t="s">
        <v>57</v>
      </c>
      <c r="E1554" s="40" t="s">
        <v>1947</v>
      </c>
    </row>
    <row r="1555" spans="1:5" ht="12.75">
      <c r="A1555" t="s">
        <v>58</v>
      </c>
      <c r="E1555" s="39" t="s">
        <v>5</v>
      </c>
    </row>
    <row r="1556" spans="1:16" ht="25.5">
      <c r="A1556" t="s">
        <v>50</v>
      </c>
      <c s="34" t="s">
        <v>1948</v>
      </c>
      <c s="34" t="s">
        <v>1949</v>
      </c>
      <c s="35" t="s">
        <v>5</v>
      </c>
      <c s="6" t="s">
        <v>1950</v>
      </c>
      <c s="36" t="s">
        <v>139</v>
      </c>
      <c s="37">
        <v>22</v>
      </c>
      <c s="36">
        <v>0.00048</v>
      </c>
      <c s="36">
        <f>ROUND(G1556*H1556,6)</f>
      </c>
      <c r="L1556" s="38">
        <v>0</v>
      </c>
      <c s="32">
        <f>ROUND(ROUND(L1556,2)*ROUND(G1556,3),2)</f>
      </c>
      <c s="36" t="s">
        <v>61</v>
      </c>
      <c>
        <f>(M1556*21)/100</f>
      </c>
      <c t="s">
        <v>28</v>
      </c>
    </row>
    <row r="1557" spans="1:5" ht="25.5">
      <c r="A1557" s="35" t="s">
        <v>56</v>
      </c>
      <c r="E1557" s="39" t="s">
        <v>1950</v>
      </c>
    </row>
    <row r="1558" spans="1:5" ht="242.25">
      <c r="A1558" s="35" t="s">
        <v>57</v>
      </c>
      <c r="E1558" s="40" t="s">
        <v>1951</v>
      </c>
    </row>
    <row r="1559" spans="1:5" ht="12.75">
      <c r="A1559" t="s">
        <v>58</v>
      </c>
      <c r="E1559" s="39" t="s">
        <v>5</v>
      </c>
    </row>
    <row r="1560" spans="1:16" ht="12.75">
      <c r="A1560" t="s">
        <v>50</v>
      </c>
      <c s="34" t="s">
        <v>1952</v>
      </c>
      <c s="34" t="s">
        <v>1953</v>
      </c>
      <c s="35" t="s">
        <v>5</v>
      </c>
      <c s="6" t="s">
        <v>1954</v>
      </c>
      <c s="36" t="s">
        <v>139</v>
      </c>
      <c s="37">
        <v>8</v>
      </c>
      <c s="36">
        <v>0.00048</v>
      </c>
      <c s="36">
        <f>ROUND(G1560*H1560,6)</f>
      </c>
      <c r="L1560" s="38">
        <v>0</v>
      </c>
      <c s="32">
        <f>ROUND(ROUND(L1560,2)*ROUND(G1560,3),2)</f>
      </c>
      <c s="36" t="s">
        <v>61</v>
      </c>
      <c>
        <f>(M1560*21)/100</f>
      </c>
      <c t="s">
        <v>28</v>
      </c>
    </row>
    <row r="1561" spans="1:5" ht="12.75">
      <c r="A1561" s="35" t="s">
        <v>56</v>
      </c>
      <c r="E1561" s="39" t="s">
        <v>1954</v>
      </c>
    </row>
    <row r="1562" spans="1:5" ht="102">
      <c r="A1562" s="35" t="s">
        <v>57</v>
      </c>
      <c r="E1562" s="40" t="s">
        <v>1955</v>
      </c>
    </row>
    <row r="1563" spans="1:5" ht="12.75">
      <c r="A1563" t="s">
        <v>58</v>
      </c>
      <c r="E1563" s="39" t="s">
        <v>5</v>
      </c>
    </row>
    <row r="1564" spans="1:16" ht="12.75">
      <c r="A1564" t="s">
        <v>50</v>
      </c>
      <c s="34" t="s">
        <v>1956</v>
      </c>
      <c s="34" t="s">
        <v>1957</v>
      </c>
      <c s="35" t="s">
        <v>5</v>
      </c>
      <c s="6" t="s">
        <v>1958</v>
      </c>
      <c s="36" t="s">
        <v>139</v>
      </c>
      <c s="37">
        <v>13</v>
      </c>
      <c s="36">
        <v>0.00048</v>
      </c>
      <c s="36">
        <f>ROUND(G1564*H1564,6)</f>
      </c>
      <c r="L1564" s="38">
        <v>0</v>
      </c>
      <c s="32">
        <f>ROUND(ROUND(L1564,2)*ROUND(G1564,3),2)</f>
      </c>
      <c s="36" t="s">
        <v>61</v>
      </c>
      <c>
        <f>(M1564*21)/100</f>
      </c>
      <c t="s">
        <v>28</v>
      </c>
    </row>
    <row r="1565" spans="1:5" ht="12.75">
      <c r="A1565" s="35" t="s">
        <v>56</v>
      </c>
      <c r="E1565" s="39" t="s">
        <v>1958</v>
      </c>
    </row>
    <row r="1566" spans="1:5" ht="153">
      <c r="A1566" s="35" t="s">
        <v>57</v>
      </c>
      <c r="E1566" s="40" t="s">
        <v>1959</v>
      </c>
    </row>
    <row r="1567" spans="1:5" ht="12.75">
      <c r="A1567" t="s">
        <v>58</v>
      </c>
      <c r="E1567" s="39" t="s">
        <v>5</v>
      </c>
    </row>
    <row r="1568" spans="1:16" ht="25.5">
      <c r="A1568" t="s">
        <v>50</v>
      </c>
      <c s="34" t="s">
        <v>1960</v>
      </c>
      <c s="34" t="s">
        <v>1961</v>
      </c>
      <c s="35" t="s">
        <v>5</v>
      </c>
      <c s="6" t="s">
        <v>1962</v>
      </c>
      <c s="36" t="s">
        <v>139</v>
      </c>
      <c s="37">
        <v>1</v>
      </c>
      <c s="36">
        <v>0.00048</v>
      </c>
      <c s="36">
        <f>ROUND(G1568*H1568,6)</f>
      </c>
      <c r="L1568" s="38">
        <v>0</v>
      </c>
      <c s="32">
        <f>ROUND(ROUND(L1568,2)*ROUND(G1568,3),2)</f>
      </c>
      <c s="36" t="s">
        <v>61</v>
      </c>
      <c>
        <f>(M1568*21)/100</f>
      </c>
      <c t="s">
        <v>28</v>
      </c>
    </row>
    <row r="1569" spans="1:5" ht="25.5">
      <c r="A1569" s="35" t="s">
        <v>56</v>
      </c>
      <c r="E1569" s="39" t="s">
        <v>1962</v>
      </c>
    </row>
    <row r="1570" spans="1:5" ht="12.75">
      <c r="A1570" s="35" t="s">
        <v>57</v>
      </c>
      <c r="E1570" s="40" t="s">
        <v>1963</v>
      </c>
    </row>
    <row r="1571" spans="1:5" ht="12.75">
      <c r="A1571" t="s">
        <v>58</v>
      </c>
      <c r="E1571" s="39" t="s">
        <v>5</v>
      </c>
    </row>
    <row r="1572" spans="1:16" ht="25.5">
      <c r="A1572" t="s">
        <v>50</v>
      </c>
      <c s="34" t="s">
        <v>1964</v>
      </c>
      <c s="34" t="s">
        <v>1965</v>
      </c>
      <c s="35" t="s">
        <v>5</v>
      </c>
      <c s="6" t="s">
        <v>1966</v>
      </c>
      <c s="36" t="s">
        <v>139</v>
      </c>
      <c s="37">
        <v>9</v>
      </c>
      <c s="36">
        <v>0.00048</v>
      </c>
      <c s="36">
        <f>ROUND(G1572*H1572,6)</f>
      </c>
      <c r="L1572" s="38">
        <v>0</v>
      </c>
      <c s="32">
        <f>ROUND(ROUND(L1572,2)*ROUND(G1572,3),2)</f>
      </c>
      <c s="36" t="s">
        <v>61</v>
      </c>
      <c>
        <f>(M1572*21)/100</f>
      </c>
      <c t="s">
        <v>28</v>
      </c>
    </row>
    <row r="1573" spans="1:5" ht="25.5">
      <c r="A1573" s="35" t="s">
        <v>56</v>
      </c>
      <c r="E1573" s="39" t="s">
        <v>1966</v>
      </c>
    </row>
    <row r="1574" spans="1:5" ht="127.5">
      <c r="A1574" s="35" t="s">
        <v>57</v>
      </c>
      <c r="E1574" s="40" t="s">
        <v>1967</v>
      </c>
    </row>
    <row r="1575" spans="1:5" ht="12.75">
      <c r="A1575" t="s">
        <v>58</v>
      </c>
      <c r="E1575" s="39" t="s">
        <v>5</v>
      </c>
    </row>
    <row r="1576" spans="1:16" ht="25.5">
      <c r="A1576" t="s">
        <v>50</v>
      </c>
      <c s="34" t="s">
        <v>1968</v>
      </c>
      <c s="34" t="s">
        <v>1969</v>
      </c>
      <c s="35" t="s">
        <v>5</v>
      </c>
      <c s="6" t="s">
        <v>1970</v>
      </c>
      <c s="36" t="s">
        <v>139</v>
      </c>
      <c s="37">
        <v>1</v>
      </c>
      <c s="36">
        <v>0.00048</v>
      </c>
      <c s="36">
        <f>ROUND(G1576*H1576,6)</f>
      </c>
      <c r="L1576" s="38">
        <v>0</v>
      </c>
      <c s="32">
        <f>ROUND(ROUND(L1576,2)*ROUND(G1576,3),2)</f>
      </c>
      <c s="36" t="s">
        <v>61</v>
      </c>
      <c>
        <f>(M1576*21)/100</f>
      </c>
      <c t="s">
        <v>28</v>
      </c>
    </row>
    <row r="1577" spans="1:5" ht="76.5">
      <c r="A1577" s="35" t="s">
        <v>56</v>
      </c>
      <c r="E1577" s="39" t="s">
        <v>1971</v>
      </c>
    </row>
    <row r="1578" spans="1:5" ht="12.75">
      <c r="A1578" s="35" t="s">
        <v>57</v>
      </c>
      <c r="E1578" s="40" t="s">
        <v>1972</v>
      </c>
    </row>
    <row r="1579" spans="1:5" ht="12.75">
      <c r="A1579" t="s">
        <v>58</v>
      </c>
      <c r="E1579" s="39" t="s">
        <v>5</v>
      </c>
    </row>
    <row r="1580" spans="1:16" ht="12.75">
      <c r="A1580" t="s">
        <v>50</v>
      </c>
      <c s="34" t="s">
        <v>1973</v>
      </c>
      <c s="34" t="s">
        <v>1974</v>
      </c>
      <c s="35" t="s">
        <v>5</v>
      </c>
      <c s="6" t="s">
        <v>1975</v>
      </c>
      <c s="36" t="s">
        <v>446</v>
      </c>
      <c s="37">
        <v>15.144</v>
      </c>
      <c s="36">
        <v>0</v>
      </c>
      <c s="36">
        <f>ROUND(G1580*H1580,6)</f>
      </c>
      <c r="L1580" s="38">
        <v>0</v>
      </c>
      <c s="32">
        <f>ROUND(ROUND(L1580,2)*ROUND(G1580,3),2)</f>
      </c>
      <c s="36" t="s">
        <v>61</v>
      </c>
      <c>
        <f>(M1580*21)/100</f>
      </c>
      <c t="s">
        <v>28</v>
      </c>
    </row>
    <row r="1581" spans="1:5" ht="12.75">
      <c r="A1581" s="35" t="s">
        <v>56</v>
      </c>
      <c r="E1581" s="39" t="s">
        <v>1975</v>
      </c>
    </row>
    <row r="1582" spans="1:5" ht="12.75">
      <c r="A1582" s="35" t="s">
        <v>57</v>
      </c>
      <c r="E1582" s="40" t="s">
        <v>1976</v>
      </c>
    </row>
    <row r="1583" spans="1:5" ht="12.75">
      <c r="A1583" t="s">
        <v>58</v>
      </c>
      <c r="E1583" s="39" t="s">
        <v>5</v>
      </c>
    </row>
    <row r="1584" spans="1:16" ht="38.25">
      <c r="A1584" t="s">
        <v>50</v>
      </c>
      <c s="34" t="s">
        <v>1977</v>
      </c>
      <c s="34" t="s">
        <v>1978</v>
      </c>
      <c s="35" t="s">
        <v>5</v>
      </c>
      <c s="6" t="s">
        <v>1979</v>
      </c>
      <c s="36" t="s">
        <v>139</v>
      </c>
      <c s="37">
        <v>1</v>
      </c>
      <c s="36">
        <v>0.28</v>
      </c>
      <c s="36">
        <f>ROUND(G1584*H1584,6)</f>
      </c>
      <c r="L1584" s="38">
        <v>0</v>
      </c>
      <c s="32">
        <f>ROUND(ROUND(L1584,2)*ROUND(G1584,3),2)</f>
      </c>
      <c s="36" t="s">
        <v>61</v>
      </c>
      <c>
        <f>(M1584*21)/100</f>
      </c>
      <c t="s">
        <v>28</v>
      </c>
    </row>
    <row r="1585" spans="1:5" ht="114.75">
      <c r="A1585" s="35" t="s">
        <v>56</v>
      </c>
      <c r="E1585" s="39" t="s">
        <v>1980</v>
      </c>
    </row>
    <row r="1586" spans="1:5" ht="12.75">
      <c r="A1586" s="35" t="s">
        <v>57</v>
      </c>
      <c r="E1586" s="40" t="s">
        <v>1981</v>
      </c>
    </row>
    <row r="1587" spans="1:5" ht="12.75">
      <c r="A1587" t="s">
        <v>58</v>
      </c>
      <c r="E1587" s="39" t="s">
        <v>5</v>
      </c>
    </row>
    <row r="1588" spans="1:16" ht="25.5">
      <c r="A1588" t="s">
        <v>50</v>
      </c>
      <c s="34" t="s">
        <v>1982</v>
      </c>
      <c s="34" t="s">
        <v>1983</v>
      </c>
      <c s="35" t="s">
        <v>5</v>
      </c>
      <c s="6" t="s">
        <v>1984</v>
      </c>
      <c s="36" t="s">
        <v>139</v>
      </c>
      <c s="37">
        <v>1</v>
      </c>
      <c s="36">
        <v>0.28</v>
      </c>
      <c s="36">
        <f>ROUND(G1588*H1588,6)</f>
      </c>
      <c r="L1588" s="38">
        <v>0</v>
      </c>
      <c s="32">
        <f>ROUND(ROUND(L1588,2)*ROUND(G1588,3),2)</f>
      </c>
      <c s="36" t="s">
        <v>61</v>
      </c>
      <c>
        <f>(M1588*21)/100</f>
      </c>
      <c t="s">
        <v>28</v>
      </c>
    </row>
    <row r="1589" spans="1:5" ht="127.5">
      <c r="A1589" s="35" t="s">
        <v>56</v>
      </c>
      <c r="E1589" s="39" t="s">
        <v>1985</v>
      </c>
    </row>
    <row r="1590" spans="1:5" ht="12.75">
      <c r="A1590" s="35" t="s">
        <v>57</v>
      </c>
      <c r="E1590" s="40" t="s">
        <v>1986</v>
      </c>
    </row>
    <row r="1591" spans="1:5" ht="12.75">
      <c r="A1591" t="s">
        <v>58</v>
      </c>
      <c r="E1591" s="39" t="s">
        <v>5</v>
      </c>
    </row>
    <row r="1592" spans="1:16" ht="25.5">
      <c r="A1592" t="s">
        <v>50</v>
      </c>
      <c s="34" t="s">
        <v>1987</v>
      </c>
      <c s="34" t="s">
        <v>1988</v>
      </c>
      <c s="35" t="s">
        <v>5</v>
      </c>
      <c s="6" t="s">
        <v>1989</v>
      </c>
      <c s="36" t="s">
        <v>139</v>
      </c>
      <c s="37">
        <v>1</v>
      </c>
      <c s="36">
        <v>0.28</v>
      </c>
      <c s="36">
        <f>ROUND(G1592*H1592,6)</f>
      </c>
      <c r="L1592" s="38">
        <v>0</v>
      </c>
      <c s="32">
        <f>ROUND(ROUND(L1592,2)*ROUND(G1592,3),2)</f>
      </c>
      <c s="36" t="s">
        <v>61</v>
      </c>
      <c>
        <f>(M1592*21)/100</f>
      </c>
      <c t="s">
        <v>28</v>
      </c>
    </row>
    <row r="1593" spans="1:5" ht="153">
      <c r="A1593" s="35" t="s">
        <v>56</v>
      </c>
      <c r="E1593" s="39" t="s">
        <v>1990</v>
      </c>
    </row>
    <row r="1594" spans="1:5" ht="12.75">
      <c r="A1594" s="35" t="s">
        <v>57</v>
      </c>
      <c r="E1594" s="40" t="s">
        <v>1991</v>
      </c>
    </row>
    <row r="1595" spans="1:5" ht="12.75">
      <c r="A1595" t="s">
        <v>58</v>
      </c>
      <c r="E1595" s="39" t="s">
        <v>5</v>
      </c>
    </row>
    <row r="1596" spans="1:16" ht="38.25">
      <c r="A1596" t="s">
        <v>50</v>
      </c>
      <c s="34" t="s">
        <v>1992</v>
      </c>
      <c s="34" t="s">
        <v>1993</v>
      </c>
      <c s="35" t="s">
        <v>5</v>
      </c>
      <c s="6" t="s">
        <v>1994</v>
      </c>
      <c s="36" t="s">
        <v>139</v>
      </c>
      <c s="37">
        <v>1</v>
      </c>
      <c s="36">
        <v>0.28</v>
      </c>
      <c s="36">
        <f>ROUND(G1596*H1596,6)</f>
      </c>
      <c r="L1596" s="38">
        <v>0</v>
      </c>
      <c s="32">
        <f>ROUND(ROUND(L1596,2)*ROUND(G1596,3),2)</f>
      </c>
      <c s="36" t="s">
        <v>61</v>
      </c>
      <c>
        <f>(M1596*21)/100</f>
      </c>
      <c t="s">
        <v>28</v>
      </c>
    </row>
    <row r="1597" spans="1:5" ht="114.75">
      <c r="A1597" s="35" t="s">
        <v>56</v>
      </c>
      <c r="E1597" s="39" t="s">
        <v>1995</v>
      </c>
    </row>
    <row r="1598" spans="1:5" ht="12.75">
      <c r="A1598" s="35" t="s">
        <v>57</v>
      </c>
      <c r="E1598" s="40" t="s">
        <v>1996</v>
      </c>
    </row>
    <row r="1599" spans="1:5" ht="12.75">
      <c r="A1599" t="s">
        <v>58</v>
      </c>
      <c r="E1599" s="39" t="s">
        <v>5</v>
      </c>
    </row>
    <row r="1600" spans="1:16" ht="38.25">
      <c r="A1600" t="s">
        <v>50</v>
      </c>
      <c s="34" t="s">
        <v>1997</v>
      </c>
      <c s="34" t="s">
        <v>1998</v>
      </c>
      <c s="35" t="s">
        <v>5</v>
      </c>
      <c s="6" t="s">
        <v>1999</v>
      </c>
      <c s="36" t="s">
        <v>139</v>
      </c>
      <c s="37">
        <v>1</v>
      </c>
      <c s="36">
        <v>0.28</v>
      </c>
      <c s="36">
        <f>ROUND(G1600*H1600,6)</f>
      </c>
      <c r="L1600" s="38">
        <v>0</v>
      </c>
      <c s="32">
        <f>ROUND(ROUND(L1600,2)*ROUND(G1600,3),2)</f>
      </c>
      <c s="36" t="s">
        <v>61</v>
      </c>
      <c>
        <f>(M1600*21)/100</f>
      </c>
      <c t="s">
        <v>28</v>
      </c>
    </row>
    <row r="1601" spans="1:5" ht="114.75">
      <c r="A1601" s="35" t="s">
        <v>56</v>
      </c>
      <c r="E1601" s="39" t="s">
        <v>2000</v>
      </c>
    </row>
    <row r="1602" spans="1:5" ht="12.75">
      <c r="A1602" s="35" t="s">
        <v>57</v>
      </c>
      <c r="E1602" s="40" t="s">
        <v>2001</v>
      </c>
    </row>
    <row r="1603" spans="1:5" ht="12.75">
      <c r="A1603" t="s">
        <v>58</v>
      </c>
      <c r="E1603" s="39" t="s">
        <v>5</v>
      </c>
    </row>
    <row r="1604" spans="1:16" ht="38.25">
      <c r="A1604" t="s">
        <v>50</v>
      </c>
      <c s="34" t="s">
        <v>2002</v>
      </c>
      <c s="34" t="s">
        <v>2003</v>
      </c>
      <c s="35" t="s">
        <v>5</v>
      </c>
      <c s="6" t="s">
        <v>2004</v>
      </c>
      <c s="36" t="s">
        <v>139</v>
      </c>
      <c s="37">
        <v>2</v>
      </c>
      <c s="36">
        <v>0.28</v>
      </c>
      <c s="36">
        <f>ROUND(G1604*H1604,6)</f>
      </c>
      <c r="L1604" s="38">
        <v>0</v>
      </c>
      <c s="32">
        <f>ROUND(ROUND(L1604,2)*ROUND(G1604,3),2)</f>
      </c>
      <c s="36" t="s">
        <v>61</v>
      </c>
      <c>
        <f>(M1604*21)/100</f>
      </c>
      <c t="s">
        <v>28</v>
      </c>
    </row>
    <row r="1605" spans="1:5" ht="89.25">
      <c r="A1605" s="35" t="s">
        <v>56</v>
      </c>
      <c r="E1605" s="39" t="s">
        <v>2005</v>
      </c>
    </row>
    <row r="1606" spans="1:5" ht="12.75">
      <c r="A1606" s="35" t="s">
        <v>57</v>
      </c>
      <c r="E1606" s="40" t="s">
        <v>2006</v>
      </c>
    </row>
    <row r="1607" spans="1:5" ht="12.75">
      <c r="A1607" t="s">
        <v>58</v>
      </c>
      <c r="E1607" s="39" t="s">
        <v>5</v>
      </c>
    </row>
    <row r="1608" spans="1:16" ht="25.5">
      <c r="A1608" t="s">
        <v>50</v>
      </c>
      <c s="34" t="s">
        <v>2007</v>
      </c>
      <c s="34" t="s">
        <v>2008</v>
      </c>
      <c s="35" t="s">
        <v>5</v>
      </c>
      <c s="6" t="s">
        <v>2009</v>
      </c>
      <c s="36" t="s">
        <v>139</v>
      </c>
      <c s="37">
        <v>1</v>
      </c>
      <c s="36">
        <v>0.28</v>
      </c>
      <c s="36">
        <f>ROUND(G1608*H1608,6)</f>
      </c>
      <c r="L1608" s="38">
        <v>0</v>
      </c>
      <c s="32">
        <f>ROUND(ROUND(L1608,2)*ROUND(G1608,3),2)</f>
      </c>
      <c s="36" t="s">
        <v>61</v>
      </c>
      <c>
        <f>(M1608*21)/100</f>
      </c>
      <c t="s">
        <v>28</v>
      </c>
    </row>
    <row r="1609" spans="1:5" ht="114.75">
      <c r="A1609" s="35" t="s">
        <v>56</v>
      </c>
      <c r="E1609" s="39" t="s">
        <v>2010</v>
      </c>
    </row>
    <row r="1610" spans="1:5" ht="12.75">
      <c r="A1610" s="35" t="s">
        <v>57</v>
      </c>
      <c r="E1610" s="40" t="s">
        <v>1963</v>
      </c>
    </row>
    <row r="1611" spans="1:5" ht="12.75">
      <c r="A1611" t="s">
        <v>58</v>
      </c>
      <c r="E1611" s="39" t="s">
        <v>5</v>
      </c>
    </row>
    <row r="1612" spans="1:16" ht="25.5">
      <c r="A1612" t="s">
        <v>50</v>
      </c>
      <c s="34" t="s">
        <v>2011</v>
      </c>
      <c s="34" t="s">
        <v>2012</v>
      </c>
      <c s="35" t="s">
        <v>5</v>
      </c>
      <c s="6" t="s">
        <v>2013</v>
      </c>
      <c s="36" t="s">
        <v>139</v>
      </c>
      <c s="37">
        <v>1</v>
      </c>
      <c s="36">
        <v>0.28</v>
      </c>
      <c s="36">
        <f>ROUND(G1612*H1612,6)</f>
      </c>
      <c r="L1612" s="38">
        <v>0</v>
      </c>
      <c s="32">
        <f>ROUND(ROUND(L1612,2)*ROUND(G1612,3),2)</f>
      </c>
      <c s="36" t="s">
        <v>61</v>
      </c>
      <c>
        <f>(M1612*21)/100</f>
      </c>
      <c t="s">
        <v>28</v>
      </c>
    </row>
    <row r="1613" spans="1:5" ht="89.25">
      <c r="A1613" s="35" t="s">
        <v>56</v>
      </c>
      <c r="E1613" s="39" t="s">
        <v>2014</v>
      </c>
    </row>
    <row r="1614" spans="1:5" ht="12.75">
      <c r="A1614" s="35" t="s">
        <v>57</v>
      </c>
      <c r="E1614" s="40" t="s">
        <v>2015</v>
      </c>
    </row>
    <row r="1615" spans="1:5" ht="12.75">
      <c r="A1615" t="s">
        <v>58</v>
      </c>
      <c r="E1615" s="39" t="s">
        <v>5</v>
      </c>
    </row>
    <row r="1616" spans="1:16" ht="25.5">
      <c r="A1616" t="s">
        <v>50</v>
      </c>
      <c s="34" t="s">
        <v>2016</v>
      </c>
      <c s="34" t="s">
        <v>2017</v>
      </c>
      <c s="35" t="s">
        <v>5</v>
      </c>
      <c s="6" t="s">
        <v>2018</v>
      </c>
      <c s="36" t="s">
        <v>139</v>
      </c>
      <c s="37">
        <v>1</v>
      </c>
      <c s="36">
        <v>0.28</v>
      </c>
      <c s="36">
        <f>ROUND(G1616*H1616,6)</f>
      </c>
      <c r="L1616" s="38">
        <v>0</v>
      </c>
      <c s="32">
        <f>ROUND(ROUND(L1616,2)*ROUND(G1616,3),2)</f>
      </c>
      <c s="36" t="s">
        <v>61</v>
      </c>
      <c>
        <f>(M1616*21)/100</f>
      </c>
      <c t="s">
        <v>28</v>
      </c>
    </row>
    <row r="1617" spans="1:5" ht="51">
      <c r="A1617" s="35" t="s">
        <v>56</v>
      </c>
      <c r="E1617" s="39" t="s">
        <v>2019</v>
      </c>
    </row>
    <row r="1618" spans="1:5" ht="12.75">
      <c r="A1618" s="35" t="s">
        <v>57</v>
      </c>
      <c r="E1618" s="40" t="s">
        <v>2015</v>
      </c>
    </row>
    <row r="1619" spans="1:5" ht="12.75">
      <c r="A1619" t="s">
        <v>58</v>
      </c>
      <c r="E1619" s="39" t="s">
        <v>5</v>
      </c>
    </row>
    <row r="1620" spans="1:16" ht="25.5">
      <c r="A1620" t="s">
        <v>50</v>
      </c>
      <c s="34" t="s">
        <v>2020</v>
      </c>
      <c s="34" t="s">
        <v>2021</v>
      </c>
      <c s="35" t="s">
        <v>5</v>
      </c>
      <c s="6" t="s">
        <v>2022</v>
      </c>
      <c s="36" t="s">
        <v>139</v>
      </c>
      <c s="37">
        <v>1</v>
      </c>
      <c s="36">
        <v>0.28</v>
      </c>
      <c s="36">
        <f>ROUND(G1620*H1620,6)</f>
      </c>
      <c r="L1620" s="38">
        <v>0</v>
      </c>
      <c s="32">
        <f>ROUND(ROUND(L1620,2)*ROUND(G1620,3),2)</f>
      </c>
      <c s="36" t="s">
        <v>61</v>
      </c>
      <c>
        <f>(M1620*21)/100</f>
      </c>
      <c t="s">
        <v>28</v>
      </c>
    </row>
    <row r="1621" spans="1:5" ht="76.5">
      <c r="A1621" s="35" t="s">
        <v>56</v>
      </c>
      <c r="E1621" s="39" t="s">
        <v>2023</v>
      </c>
    </row>
    <row r="1622" spans="1:5" ht="12.75">
      <c r="A1622" s="35" t="s">
        <v>57</v>
      </c>
      <c r="E1622" s="40" t="s">
        <v>1972</v>
      </c>
    </row>
    <row r="1623" spans="1:5" ht="12.75">
      <c r="A1623" t="s">
        <v>58</v>
      </c>
      <c r="E1623" s="39" t="s">
        <v>5</v>
      </c>
    </row>
    <row r="1624" spans="1:16" ht="25.5">
      <c r="A1624" t="s">
        <v>50</v>
      </c>
      <c s="34" t="s">
        <v>2024</v>
      </c>
      <c s="34" t="s">
        <v>2025</v>
      </c>
      <c s="35" t="s">
        <v>5</v>
      </c>
      <c s="6" t="s">
        <v>2026</v>
      </c>
      <c s="36" t="s">
        <v>139</v>
      </c>
      <c s="37">
        <v>1</v>
      </c>
      <c s="36">
        <v>0.28</v>
      </c>
      <c s="36">
        <f>ROUND(G1624*H1624,6)</f>
      </c>
      <c r="L1624" s="38">
        <v>0</v>
      </c>
      <c s="32">
        <f>ROUND(ROUND(L1624,2)*ROUND(G1624,3),2)</f>
      </c>
      <c s="36" t="s">
        <v>61</v>
      </c>
      <c>
        <f>(M1624*21)/100</f>
      </c>
      <c t="s">
        <v>28</v>
      </c>
    </row>
    <row r="1625" spans="1:5" ht="76.5">
      <c r="A1625" s="35" t="s">
        <v>56</v>
      </c>
      <c r="E1625" s="39" t="s">
        <v>2027</v>
      </c>
    </row>
    <row r="1626" spans="1:5" ht="12.75">
      <c r="A1626" s="35" t="s">
        <v>57</v>
      </c>
      <c r="E1626" s="40" t="s">
        <v>2028</v>
      </c>
    </row>
    <row r="1627" spans="1:5" ht="12.75">
      <c r="A1627" t="s">
        <v>58</v>
      </c>
      <c r="E1627" s="39" t="s">
        <v>5</v>
      </c>
    </row>
    <row r="1628" spans="1:16" ht="38.25">
      <c r="A1628" t="s">
        <v>50</v>
      </c>
      <c s="34" t="s">
        <v>2029</v>
      </c>
      <c s="34" t="s">
        <v>2030</v>
      </c>
      <c s="35" t="s">
        <v>5</v>
      </c>
      <c s="6" t="s">
        <v>2031</v>
      </c>
      <c s="36" t="s">
        <v>139</v>
      </c>
      <c s="37">
        <v>1</v>
      </c>
      <c s="36">
        <v>0.28</v>
      </c>
      <c s="36">
        <f>ROUND(G1628*H1628,6)</f>
      </c>
      <c r="L1628" s="38">
        <v>0</v>
      </c>
      <c s="32">
        <f>ROUND(ROUND(L1628,2)*ROUND(G1628,3),2)</f>
      </c>
      <c s="36" t="s">
        <v>61</v>
      </c>
      <c>
        <f>(M1628*21)/100</f>
      </c>
      <c t="s">
        <v>28</v>
      </c>
    </row>
    <row r="1629" spans="1:5" ht="51">
      <c r="A1629" s="35" t="s">
        <v>56</v>
      </c>
      <c r="E1629" s="39" t="s">
        <v>2032</v>
      </c>
    </row>
    <row r="1630" spans="1:5" ht="12.75">
      <c r="A1630" s="35" t="s">
        <v>57</v>
      </c>
      <c r="E1630" s="40" t="s">
        <v>2033</v>
      </c>
    </row>
    <row r="1631" spans="1:5" ht="12.75">
      <c r="A1631" t="s">
        <v>58</v>
      </c>
      <c r="E1631" s="39" t="s">
        <v>5</v>
      </c>
    </row>
    <row r="1632" spans="1:16" ht="38.25">
      <c r="A1632" t="s">
        <v>50</v>
      </c>
      <c s="34" t="s">
        <v>2034</v>
      </c>
      <c s="34" t="s">
        <v>2035</v>
      </c>
      <c s="35" t="s">
        <v>5</v>
      </c>
      <c s="6" t="s">
        <v>2036</v>
      </c>
      <c s="36" t="s">
        <v>139</v>
      </c>
      <c s="37">
        <v>1</v>
      </c>
      <c s="36">
        <v>0.28</v>
      </c>
      <c s="36">
        <f>ROUND(G1632*H1632,6)</f>
      </c>
      <c r="L1632" s="38">
        <v>0</v>
      </c>
      <c s="32">
        <f>ROUND(ROUND(L1632,2)*ROUND(G1632,3),2)</f>
      </c>
      <c s="36" t="s">
        <v>61</v>
      </c>
      <c>
        <f>(M1632*21)/100</f>
      </c>
      <c t="s">
        <v>28</v>
      </c>
    </row>
    <row r="1633" spans="1:5" ht="102">
      <c r="A1633" s="35" t="s">
        <v>56</v>
      </c>
      <c r="E1633" s="39" t="s">
        <v>2037</v>
      </c>
    </row>
    <row r="1634" spans="1:5" ht="12.75">
      <c r="A1634" s="35" t="s">
        <v>57</v>
      </c>
      <c r="E1634" s="40" t="s">
        <v>2038</v>
      </c>
    </row>
    <row r="1635" spans="1:5" ht="12.75">
      <c r="A1635" t="s">
        <v>58</v>
      </c>
      <c r="E1635" s="39" t="s">
        <v>5</v>
      </c>
    </row>
    <row r="1636" spans="1:16" ht="38.25">
      <c r="A1636" t="s">
        <v>50</v>
      </c>
      <c s="34" t="s">
        <v>2039</v>
      </c>
      <c s="34" t="s">
        <v>2040</v>
      </c>
      <c s="35" t="s">
        <v>5</v>
      </c>
      <c s="6" t="s">
        <v>2041</v>
      </c>
      <c s="36" t="s">
        <v>139</v>
      </c>
      <c s="37">
        <v>1</v>
      </c>
      <c s="36">
        <v>0.28</v>
      </c>
      <c s="36">
        <f>ROUND(G1636*H1636,6)</f>
      </c>
      <c r="L1636" s="38">
        <v>0</v>
      </c>
      <c s="32">
        <f>ROUND(ROUND(L1636,2)*ROUND(G1636,3),2)</f>
      </c>
      <c s="36" t="s">
        <v>61</v>
      </c>
      <c>
        <f>(M1636*21)/100</f>
      </c>
      <c t="s">
        <v>28</v>
      </c>
    </row>
    <row r="1637" spans="1:5" ht="76.5">
      <c r="A1637" s="35" t="s">
        <v>56</v>
      </c>
      <c r="E1637" s="39" t="s">
        <v>2042</v>
      </c>
    </row>
    <row r="1638" spans="1:5" ht="12.75">
      <c r="A1638" s="35" t="s">
        <v>57</v>
      </c>
      <c r="E1638" s="40" t="s">
        <v>2043</v>
      </c>
    </row>
    <row r="1639" spans="1:5" ht="12.75">
      <c r="A1639" t="s">
        <v>58</v>
      </c>
      <c r="E1639" s="39" t="s">
        <v>5</v>
      </c>
    </row>
    <row r="1640" spans="1:16" ht="38.25">
      <c r="A1640" t="s">
        <v>50</v>
      </c>
      <c s="34" t="s">
        <v>2044</v>
      </c>
      <c s="34" t="s">
        <v>2045</v>
      </c>
      <c s="35" t="s">
        <v>5</v>
      </c>
      <c s="6" t="s">
        <v>2046</v>
      </c>
      <c s="36" t="s">
        <v>139</v>
      </c>
      <c s="37">
        <v>1</v>
      </c>
      <c s="36">
        <v>0.28</v>
      </c>
      <c s="36">
        <f>ROUND(G1640*H1640,6)</f>
      </c>
      <c r="L1640" s="38">
        <v>0</v>
      </c>
      <c s="32">
        <f>ROUND(ROUND(L1640,2)*ROUND(G1640,3),2)</f>
      </c>
      <c s="36" t="s">
        <v>61</v>
      </c>
      <c>
        <f>(M1640*21)/100</f>
      </c>
      <c t="s">
        <v>28</v>
      </c>
    </row>
    <row r="1641" spans="1:5" ht="76.5">
      <c r="A1641" s="35" t="s">
        <v>56</v>
      </c>
      <c r="E1641" s="39" t="s">
        <v>2047</v>
      </c>
    </row>
    <row r="1642" spans="1:5" ht="12.75">
      <c r="A1642" s="35" t="s">
        <v>57</v>
      </c>
      <c r="E1642" s="40" t="s">
        <v>2048</v>
      </c>
    </row>
    <row r="1643" spans="1:5" ht="12.75">
      <c r="A1643" t="s">
        <v>58</v>
      </c>
      <c r="E1643" s="39" t="s">
        <v>5</v>
      </c>
    </row>
    <row r="1644" spans="1:16" ht="25.5">
      <c r="A1644" t="s">
        <v>50</v>
      </c>
      <c s="34" t="s">
        <v>2049</v>
      </c>
      <c s="34" t="s">
        <v>2050</v>
      </c>
      <c s="35" t="s">
        <v>5</v>
      </c>
      <c s="6" t="s">
        <v>2051</v>
      </c>
      <c s="36" t="s">
        <v>139</v>
      </c>
      <c s="37">
        <v>1</v>
      </c>
      <c s="36">
        <v>0.28</v>
      </c>
      <c s="36">
        <f>ROUND(G1644*H1644,6)</f>
      </c>
      <c r="L1644" s="38">
        <v>0</v>
      </c>
      <c s="32">
        <f>ROUND(ROUND(L1644,2)*ROUND(G1644,3),2)</f>
      </c>
      <c s="36" t="s">
        <v>61</v>
      </c>
      <c>
        <f>(M1644*21)/100</f>
      </c>
      <c t="s">
        <v>28</v>
      </c>
    </row>
    <row r="1645" spans="1:5" ht="89.25">
      <c r="A1645" s="35" t="s">
        <v>56</v>
      </c>
      <c r="E1645" s="39" t="s">
        <v>2052</v>
      </c>
    </row>
    <row r="1646" spans="1:5" ht="12.75">
      <c r="A1646" s="35" t="s">
        <v>57</v>
      </c>
      <c r="E1646" s="40" t="s">
        <v>2053</v>
      </c>
    </row>
    <row r="1647" spans="1:5" ht="12.75">
      <c r="A1647" t="s">
        <v>58</v>
      </c>
      <c r="E1647" s="39" t="s">
        <v>5</v>
      </c>
    </row>
    <row r="1648" spans="1:16" ht="38.25">
      <c r="A1648" t="s">
        <v>50</v>
      </c>
      <c s="34" t="s">
        <v>2054</v>
      </c>
      <c s="34" t="s">
        <v>2055</v>
      </c>
      <c s="35" t="s">
        <v>5</v>
      </c>
      <c s="6" t="s">
        <v>2056</v>
      </c>
      <c s="36" t="s">
        <v>139</v>
      </c>
      <c s="37">
        <v>1</v>
      </c>
      <c s="36">
        <v>0.28</v>
      </c>
      <c s="36">
        <f>ROUND(G1648*H1648,6)</f>
      </c>
      <c r="L1648" s="38">
        <v>0</v>
      </c>
      <c s="32">
        <f>ROUND(ROUND(L1648,2)*ROUND(G1648,3),2)</f>
      </c>
      <c s="36" t="s">
        <v>61</v>
      </c>
      <c>
        <f>(M1648*21)/100</f>
      </c>
      <c t="s">
        <v>28</v>
      </c>
    </row>
    <row r="1649" spans="1:5" ht="89.25">
      <c r="A1649" s="35" t="s">
        <v>56</v>
      </c>
      <c r="E1649" s="39" t="s">
        <v>2057</v>
      </c>
    </row>
    <row r="1650" spans="1:5" ht="12.75">
      <c r="A1650" s="35" t="s">
        <v>57</v>
      </c>
      <c r="E1650" s="40" t="s">
        <v>2058</v>
      </c>
    </row>
    <row r="1651" spans="1:5" ht="12.75">
      <c r="A1651" t="s">
        <v>58</v>
      </c>
      <c r="E1651" s="39" t="s">
        <v>5</v>
      </c>
    </row>
    <row r="1652" spans="1:16" ht="38.25">
      <c r="A1652" t="s">
        <v>50</v>
      </c>
      <c s="34" t="s">
        <v>2059</v>
      </c>
      <c s="34" t="s">
        <v>2060</v>
      </c>
      <c s="35" t="s">
        <v>5</v>
      </c>
      <c s="6" t="s">
        <v>2061</v>
      </c>
      <c s="36" t="s">
        <v>139</v>
      </c>
      <c s="37">
        <v>1</v>
      </c>
      <c s="36">
        <v>0.28</v>
      </c>
      <c s="36">
        <f>ROUND(G1652*H1652,6)</f>
      </c>
      <c r="L1652" s="38">
        <v>0</v>
      </c>
      <c s="32">
        <f>ROUND(ROUND(L1652,2)*ROUND(G1652,3),2)</f>
      </c>
      <c s="36" t="s">
        <v>61</v>
      </c>
      <c>
        <f>(M1652*21)/100</f>
      </c>
      <c t="s">
        <v>28</v>
      </c>
    </row>
    <row r="1653" spans="1:5" ht="89.25">
      <c r="A1653" s="35" t="s">
        <v>56</v>
      </c>
      <c r="E1653" s="39" t="s">
        <v>2062</v>
      </c>
    </row>
    <row r="1654" spans="1:5" ht="12.75">
      <c r="A1654" s="35" t="s">
        <v>57</v>
      </c>
      <c r="E1654" s="40" t="s">
        <v>2063</v>
      </c>
    </row>
    <row r="1655" spans="1:5" ht="12.75">
      <c r="A1655" t="s">
        <v>58</v>
      </c>
      <c r="E1655" s="39" t="s">
        <v>5</v>
      </c>
    </row>
    <row r="1656" spans="1:16" ht="25.5">
      <c r="A1656" t="s">
        <v>50</v>
      </c>
      <c s="34" t="s">
        <v>2064</v>
      </c>
      <c s="34" t="s">
        <v>2065</v>
      </c>
      <c s="35" t="s">
        <v>5</v>
      </c>
      <c s="6" t="s">
        <v>2066</v>
      </c>
      <c s="36" t="s">
        <v>139</v>
      </c>
      <c s="37">
        <v>1</v>
      </c>
      <c s="36">
        <v>0.28</v>
      </c>
      <c s="36">
        <f>ROUND(G1656*H1656,6)</f>
      </c>
      <c r="L1656" s="38">
        <v>0</v>
      </c>
      <c s="32">
        <f>ROUND(ROUND(L1656,2)*ROUND(G1656,3),2)</f>
      </c>
      <c s="36" t="s">
        <v>61</v>
      </c>
      <c>
        <f>(M1656*21)/100</f>
      </c>
      <c t="s">
        <v>28</v>
      </c>
    </row>
    <row r="1657" spans="1:5" ht="89.25">
      <c r="A1657" s="35" t="s">
        <v>56</v>
      </c>
      <c r="E1657" s="39" t="s">
        <v>2067</v>
      </c>
    </row>
    <row r="1658" spans="1:5" ht="12.75">
      <c r="A1658" s="35" t="s">
        <v>57</v>
      </c>
      <c r="E1658" s="40" t="s">
        <v>2068</v>
      </c>
    </row>
    <row r="1659" spans="1:5" ht="12.75">
      <c r="A1659" t="s">
        <v>58</v>
      </c>
      <c r="E1659" s="39" t="s">
        <v>5</v>
      </c>
    </row>
    <row r="1660" spans="1:16" ht="38.25">
      <c r="A1660" t="s">
        <v>50</v>
      </c>
      <c s="34" t="s">
        <v>2069</v>
      </c>
      <c s="34" t="s">
        <v>2070</v>
      </c>
      <c s="35" t="s">
        <v>5</v>
      </c>
      <c s="6" t="s">
        <v>2071</v>
      </c>
      <c s="36" t="s">
        <v>139</v>
      </c>
      <c s="37">
        <v>1</v>
      </c>
      <c s="36">
        <v>0.28</v>
      </c>
      <c s="36">
        <f>ROUND(G1660*H1660,6)</f>
      </c>
      <c r="L1660" s="38">
        <v>0</v>
      </c>
      <c s="32">
        <f>ROUND(ROUND(L1660,2)*ROUND(G1660,3),2)</f>
      </c>
      <c s="36" t="s">
        <v>61</v>
      </c>
      <c>
        <f>(M1660*21)/100</f>
      </c>
      <c t="s">
        <v>28</v>
      </c>
    </row>
    <row r="1661" spans="1:5" ht="102">
      <c r="A1661" s="35" t="s">
        <v>56</v>
      </c>
      <c r="E1661" s="39" t="s">
        <v>2072</v>
      </c>
    </row>
    <row r="1662" spans="1:5" ht="12.75">
      <c r="A1662" s="35" t="s">
        <v>57</v>
      </c>
      <c r="E1662" s="40" t="s">
        <v>2073</v>
      </c>
    </row>
    <row r="1663" spans="1:5" ht="12.75">
      <c r="A1663" t="s">
        <v>58</v>
      </c>
      <c r="E1663" s="39" t="s">
        <v>5</v>
      </c>
    </row>
    <row r="1664" spans="1:16" ht="25.5">
      <c r="A1664" t="s">
        <v>50</v>
      </c>
      <c s="34" t="s">
        <v>2074</v>
      </c>
      <c s="34" t="s">
        <v>2075</v>
      </c>
      <c s="35" t="s">
        <v>5</v>
      </c>
      <c s="6" t="s">
        <v>2076</v>
      </c>
      <c s="36" t="s">
        <v>139</v>
      </c>
      <c s="37">
        <v>1</v>
      </c>
      <c s="36">
        <v>0.28</v>
      </c>
      <c s="36">
        <f>ROUND(G1664*H1664,6)</f>
      </c>
      <c r="L1664" s="38">
        <v>0</v>
      </c>
      <c s="32">
        <f>ROUND(ROUND(L1664,2)*ROUND(G1664,3),2)</f>
      </c>
      <c s="36" t="s">
        <v>61</v>
      </c>
      <c>
        <f>(M1664*21)/100</f>
      </c>
      <c t="s">
        <v>28</v>
      </c>
    </row>
    <row r="1665" spans="1:5" ht="102">
      <c r="A1665" s="35" t="s">
        <v>56</v>
      </c>
      <c r="E1665" s="39" t="s">
        <v>2077</v>
      </c>
    </row>
    <row r="1666" spans="1:5" ht="12.75">
      <c r="A1666" s="35" t="s">
        <v>57</v>
      </c>
      <c r="E1666" s="40" t="s">
        <v>2078</v>
      </c>
    </row>
    <row r="1667" spans="1:5" ht="12.75">
      <c r="A1667" t="s">
        <v>58</v>
      </c>
      <c r="E1667" s="39" t="s">
        <v>5</v>
      </c>
    </row>
    <row r="1668" spans="1:16" ht="38.25">
      <c r="A1668" t="s">
        <v>50</v>
      </c>
      <c s="34" t="s">
        <v>2079</v>
      </c>
      <c s="34" t="s">
        <v>2080</v>
      </c>
      <c s="35" t="s">
        <v>5</v>
      </c>
      <c s="6" t="s">
        <v>2081</v>
      </c>
      <c s="36" t="s">
        <v>139</v>
      </c>
      <c s="37">
        <v>1</v>
      </c>
      <c s="36">
        <v>0.28</v>
      </c>
      <c s="36">
        <f>ROUND(G1668*H1668,6)</f>
      </c>
      <c r="L1668" s="38">
        <v>0</v>
      </c>
      <c s="32">
        <f>ROUND(ROUND(L1668,2)*ROUND(G1668,3),2)</f>
      </c>
      <c s="36" t="s">
        <v>61</v>
      </c>
      <c>
        <f>(M1668*21)/100</f>
      </c>
      <c t="s">
        <v>28</v>
      </c>
    </row>
    <row r="1669" spans="1:5" ht="89.25">
      <c r="A1669" s="35" t="s">
        <v>56</v>
      </c>
      <c r="E1669" s="39" t="s">
        <v>2082</v>
      </c>
    </row>
    <row r="1670" spans="1:5" ht="12.75">
      <c r="A1670" s="35" t="s">
        <v>57</v>
      </c>
      <c r="E1670" s="40" t="s">
        <v>2083</v>
      </c>
    </row>
    <row r="1671" spans="1:5" ht="12.75">
      <c r="A1671" t="s">
        <v>58</v>
      </c>
      <c r="E1671" s="39" t="s">
        <v>5</v>
      </c>
    </row>
    <row r="1672" spans="1:16" ht="25.5">
      <c r="A1672" t="s">
        <v>50</v>
      </c>
      <c s="34" t="s">
        <v>2084</v>
      </c>
      <c s="34" t="s">
        <v>2085</v>
      </c>
      <c s="35" t="s">
        <v>5</v>
      </c>
      <c s="6" t="s">
        <v>2086</v>
      </c>
      <c s="36" t="s">
        <v>139</v>
      </c>
      <c s="37">
        <v>1</v>
      </c>
      <c s="36">
        <v>0.28</v>
      </c>
      <c s="36">
        <f>ROUND(G1672*H1672,6)</f>
      </c>
      <c r="L1672" s="38">
        <v>0</v>
      </c>
      <c s="32">
        <f>ROUND(ROUND(L1672,2)*ROUND(G1672,3),2)</f>
      </c>
      <c s="36" t="s">
        <v>61</v>
      </c>
      <c>
        <f>(M1672*21)/100</f>
      </c>
      <c t="s">
        <v>28</v>
      </c>
    </row>
    <row r="1673" spans="1:5" ht="102">
      <c r="A1673" s="35" t="s">
        <v>56</v>
      </c>
      <c r="E1673" s="39" t="s">
        <v>2087</v>
      </c>
    </row>
    <row r="1674" spans="1:5" ht="12.75">
      <c r="A1674" s="35" t="s">
        <v>57</v>
      </c>
      <c r="E1674" s="40" t="s">
        <v>2088</v>
      </c>
    </row>
    <row r="1675" spans="1:5" ht="12.75">
      <c r="A1675" t="s">
        <v>58</v>
      </c>
      <c r="E1675" s="39" t="s">
        <v>5</v>
      </c>
    </row>
    <row r="1676" spans="1:16" ht="38.25">
      <c r="A1676" t="s">
        <v>50</v>
      </c>
      <c s="34" t="s">
        <v>2089</v>
      </c>
      <c s="34" t="s">
        <v>2090</v>
      </c>
      <c s="35" t="s">
        <v>5</v>
      </c>
      <c s="6" t="s">
        <v>2091</v>
      </c>
      <c s="36" t="s">
        <v>139</v>
      </c>
      <c s="37">
        <v>1</v>
      </c>
      <c s="36">
        <v>0.28</v>
      </c>
      <c s="36">
        <f>ROUND(G1676*H1676,6)</f>
      </c>
      <c r="L1676" s="38">
        <v>0</v>
      </c>
      <c s="32">
        <f>ROUND(ROUND(L1676,2)*ROUND(G1676,3),2)</f>
      </c>
      <c s="36" t="s">
        <v>61</v>
      </c>
      <c>
        <f>(M1676*21)/100</f>
      </c>
      <c t="s">
        <v>28</v>
      </c>
    </row>
    <row r="1677" spans="1:5" ht="89.25">
      <c r="A1677" s="35" t="s">
        <v>56</v>
      </c>
      <c r="E1677" s="39" t="s">
        <v>2092</v>
      </c>
    </row>
    <row r="1678" spans="1:5" ht="12.75">
      <c r="A1678" s="35" t="s">
        <v>57</v>
      </c>
      <c r="E1678" s="40" t="s">
        <v>2093</v>
      </c>
    </row>
    <row r="1679" spans="1:5" ht="12.75">
      <c r="A1679" t="s">
        <v>58</v>
      </c>
      <c r="E1679" s="39" t="s">
        <v>5</v>
      </c>
    </row>
    <row r="1680" spans="1:16" ht="38.25">
      <c r="A1680" t="s">
        <v>50</v>
      </c>
      <c s="34" t="s">
        <v>2094</v>
      </c>
      <c s="34" t="s">
        <v>2095</v>
      </c>
      <c s="35" t="s">
        <v>5</v>
      </c>
      <c s="6" t="s">
        <v>2096</v>
      </c>
      <c s="36" t="s">
        <v>139</v>
      </c>
      <c s="37">
        <v>1</v>
      </c>
      <c s="36">
        <v>0.28</v>
      </c>
      <c s="36">
        <f>ROUND(G1680*H1680,6)</f>
      </c>
      <c r="L1680" s="38">
        <v>0</v>
      </c>
      <c s="32">
        <f>ROUND(ROUND(L1680,2)*ROUND(G1680,3),2)</f>
      </c>
      <c s="36" t="s">
        <v>61</v>
      </c>
      <c>
        <f>(M1680*21)/100</f>
      </c>
      <c t="s">
        <v>28</v>
      </c>
    </row>
    <row r="1681" spans="1:5" ht="89.25">
      <c r="A1681" s="35" t="s">
        <v>56</v>
      </c>
      <c r="E1681" s="39" t="s">
        <v>2097</v>
      </c>
    </row>
    <row r="1682" spans="1:5" ht="12.75">
      <c r="A1682" s="35" t="s">
        <v>57</v>
      </c>
      <c r="E1682" s="40" t="s">
        <v>2098</v>
      </c>
    </row>
    <row r="1683" spans="1:5" ht="12.75">
      <c r="A1683" t="s">
        <v>58</v>
      </c>
      <c r="E1683" s="39" t="s">
        <v>5</v>
      </c>
    </row>
    <row r="1684" spans="1:16" ht="25.5">
      <c r="A1684" t="s">
        <v>50</v>
      </c>
      <c s="34" t="s">
        <v>2099</v>
      </c>
      <c s="34" t="s">
        <v>2100</v>
      </c>
      <c s="35" t="s">
        <v>5</v>
      </c>
      <c s="6" t="s">
        <v>2101</v>
      </c>
      <c s="36" t="s">
        <v>139</v>
      </c>
      <c s="37">
        <v>2</v>
      </c>
      <c s="36">
        <v>0.28</v>
      </c>
      <c s="36">
        <f>ROUND(G1684*H1684,6)</f>
      </c>
      <c r="L1684" s="38">
        <v>0</v>
      </c>
      <c s="32">
        <f>ROUND(ROUND(L1684,2)*ROUND(G1684,3),2)</f>
      </c>
      <c s="36" t="s">
        <v>61</v>
      </c>
      <c>
        <f>(M1684*21)/100</f>
      </c>
      <c t="s">
        <v>28</v>
      </c>
    </row>
    <row r="1685" spans="1:5" ht="102">
      <c r="A1685" s="35" t="s">
        <v>56</v>
      </c>
      <c r="E1685" s="39" t="s">
        <v>2102</v>
      </c>
    </row>
    <row r="1686" spans="1:5" ht="12.75">
      <c r="A1686" s="35" t="s">
        <v>57</v>
      </c>
      <c r="E1686" s="40" t="s">
        <v>2103</v>
      </c>
    </row>
    <row r="1687" spans="1:5" ht="12.75">
      <c r="A1687" t="s">
        <v>58</v>
      </c>
      <c r="E1687" s="39" t="s">
        <v>5</v>
      </c>
    </row>
    <row r="1688" spans="1:16" ht="38.25">
      <c r="A1688" t="s">
        <v>50</v>
      </c>
      <c s="34" t="s">
        <v>2104</v>
      </c>
      <c s="34" t="s">
        <v>2105</v>
      </c>
      <c s="35" t="s">
        <v>5</v>
      </c>
      <c s="6" t="s">
        <v>2106</v>
      </c>
      <c s="36" t="s">
        <v>139</v>
      </c>
      <c s="37">
        <v>1</v>
      </c>
      <c s="36">
        <v>0.28</v>
      </c>
      <c s="36">
        <f>ROUND(G1688*H1688,6)</f>
      </c>
      <c r="L1688" s="38">
        <v>0</v>
      </c>
      <c s="32">
        <f>ROUND(ROUND(L1688,2)*ROUND(G1688,3),2)</f>
      </c>
      <c s="36" t="s">
        <v>61</v>
      </c>
      <c>
        <f>(M1688*21)/100</f>
      </c>
      <c t="s">
        <v>28</v>
      </c>
    </row>
    <row r="1689" spans="1:5" ht="76.5">
      <c r="A1689" s="35" t="s">
        <v>56</v>
      </c>
      <c r="E1689" s="39" t="s">
        <v>2107</v>
      </c>
    </row>
    <row r="1690" spans="1:5" ht="12.75">
      <c r="A1690" s="35" t="s">
        <v>57</v>
      </c>
      <c r="E1690" s="40" t="s">
        <v>2108</v>
      </c>
    </row>
    <row r="1691" spans="1:5" ht="12.75">
      <c r="A1691" t="s">
        <v>58</v>
      </c>
      <c r="E1691" s="39" t="s">
        <v>5</v>
      </c>
    </row>
    <row r="1692" spans="1:16" ht="25.5">
      <c r="A1692" t="s">
        <v>50</v>
      </c>
      <c s="34" t="s">
        <v>2109</v>
      </c>
      <c s="34" t="s">
        <v>2110</v>
      </c>
      <c s="35" t="s">
        <v>5</v>
      </c>
      <c s="6" t="s">
        <v>2111</v>
      </c>
      <c s="36" t="s">
        <v>139</v>
      </c>
      <c s="37">
        <v>1</v>
      </c>
      <c s="36">
        <v>0.28</v>
      </c>
      <c s="36">
        <f>ROUND(G1692*H1692,6)</f>
      </c>
      <c r="L1692" s="38">
        <v>0</v>
      </c>
      <c s="32">
        <f>ROUND(ROUND(L1692,2)*ROUND(G1692,3),2)</f>
      </c>
      <c s="36" t="s">
        <v>61</v>
      </c>
      <c>
        <f>(M1692*21)/100</f>
      </c>
      <c t="s">
        <v>28</v>
      </c>
    </row>
    <row r="1693" spans="1:5" ht="76.5">
      <c r="A1693" s="35" t="s">
        <v>56</v>
      </c>
      <c r="E1693" s="39" t="s">
        <v>2112</v>
      </c>
    </row>
    <row r="1694" spans="1:5" ht="12.75">
      <c r="A1694" s="35" t="s">
        <v>57</v>
      </c>
      <c r="E1694" s="40" t="s">
        <v>2113</v>
      </c>
    </row>
    <row r="1695" spans="1:5" ht="12.75">
      <c r="A1695" t="s">
        <v>58</v>
      </c>
      <c r="E1695" s="39" t="s">
        <v>5</v>
      </c>
    </row>
    <row r="1696" spans="1:16" ht="25.5">
      <c r="A1696" t="s">
        <v>50</v>
      </c>
      <c s="34" t="s">
        <v>2114</v>
      </c>
      <c s="34" t="s">
        <v>2115</v>
      </c>
      <c s="35" t="s">
        <v>5</v>
      </c>
      <c s="6" t="s">
        <v>2116</v>
      </c>
      <c s="36" t="s">
        <v>139</v>
      </c>
      <c s="37">
        <v>1</v>
      </c>
      <c s="36">
        <v>0.28</v>
      </c>
      <c s="36">
        <f>ROUND(G1696*H1696,6)</f>
      </c>
      <c r="L1696" s="38">
        <v>0</v>
      </c>
      <c s="32">
        <f>ROUND(ROUND(L1696,2)*ROUND(G1696,3),2)</f>
      </c>
      <c s="36" t="s">
        <v>61</v>
      </c>
      <c>
        <f>(M1696*21)/100</f>
      </c>
      <c t="s">
        <v>28</v>
      </c>
    </row>
    <row r="1697" spans="1:5" ht="76.5">
      <c r="A1697" s="35" t="s">
        <v>56</v>
      </c>
      <c r="E1697" s="39" t="s">
        <v>2117</v>
      </c>
    </row>
    <row r="1698" spans="1:5" ht="12.75">
      <c r="A1698" s="35" t="s">
        <v>57</v>
      </c>
      <c r="E1698" s="40" t="s">
        <v>2118</v>
      </c>
    </row>
    <row r="1699" spans="1:5" ht="12.75">
      <c r="A1699" t="s">
        <v>58</v>
      </c>
      <c r="E1699" s="39" t="s">
        <v>5</v>
      </c>
    </row>
    <row r="1700" spans="1:16" ht="25.5">
      <c r="A1700" t="s">
        <v>50</v>
      </c>
      <c s="34" t="s">
        <v>2119</v>
      </c>
      <c s="34" t="s">
        <v>2120</v>
      </c>
      <c s="35" t="s">
        <v>5</v>
      </c>
      <c s="6" t="s">
        <v>2121</v>
      </c>
      <c s="36" t="s">
        <v>139</v>
      </c>
      <c s="37">
        <v>2</v>
      </c>
      <c s="36">
        <v>0.28</v>
      </c>
      <c s="36">
        <f>ROUND(G1700*H1700,6)</f>
      </c>
      <c r="L1700" s="38">
        <v>0</v>
      </c>
      <c s="32">
        <f>ROUND(ROUND(L1700,2)*ROUND(G1700,3),2)</f>
      </c>
      <c s="36" t="s">
        <v>61</v>
      </c>
      <c>
        <f>(M1700*21)/100</f>
      </c>
      <c t="s">
        <v>28</v>
      </c>
    </row>
    <row r="1701" spans="1:5" ht="76.5">
      <c r="A1701" s="35" t="s">
        <v>56</v>
      </c>
      <c r="E1701" s="39" t="s">
        <v>2122</v>
      </c>
    </row>
    <row r="1702" spans="1:5" ht="12.75">
      <c r="A1702" s="35" t="s">
        <v>57</v>
      </c>
      <c r="E1702" s="40" t="s">
        <v>2123</v>
      </c>
    </row>
    <row r="1703" spans="1:5" ht="12.75">
      <c r="A1703" t="s">
        <v>58</v>
      </c>
      <c r="E1703" s="39" t="s">
        <v>5</v>
      </c>
    </row>
    <row r="1704" spans="1:16" ht="25.5">
      <c r="A1704" t="s">
        <v>50</v>
      </c>
      <c s="34" t="s">
        <v>2124</v>
      </c>
      <c s="34" t="s">
        <v>2125</v>
      </c>
      <c s="35" t="s">
        <v>5</v>
      </c>
      <c s="6" t="s">
        <v>2126</v>
      </c>
      <c s="36" t="s">
        <v>139</v>
      </c>
      <c s="37">
        <v>1</v>
      </c>
      <c s="36">
        <v>0.28</v>
      </c>
      <c s="36">
        <f>ROUND(G1704*H1704,6)</f>
      </c>
      <c r="L1704" s="38">
        <v>0</v>
      </c>
      <c s="32">
        <f>ROUND(ROUND(L1704,2)*ROUND(G1704,3),2)</f>
      </c>
      <c s="36" t="s">
        <v>61</v>
      </c>
      <c>
        <f>(M1704*21)/100</f>
      </c>
      <c t="s">
        <v>28</v>
      </c>
    </row>
    <row r="1705" spans="1:5" ht="76.5">
      <c r="A1705" s="35" t="s">
        <v>56</v>
      </c>
      <c r="E1705" s="39" t="s">
        <v>2127</v>
      </c>
    </row>
    <row r="1706" spans="1:5" ht="12.75">
      <c r="A1706" s="35" t="s">
        <v>57</v>
      </c>
      <c r="E1706" s="40" t="s">
        <v>2128</v>
      </c>
    </row>
    <row r="1707" spans="1:5" ht="12.75">
      <c r="A1707" t="s">
        <v>58</v>
      </c>
      <c r="E1707" s="39" t="s">
        <v>5</v>
      </c>
    </row>
    <row r="1708" spans="1:16" ht="25.5">
      <c r="A1708" t="s">
        <v>50</v>
      </c>
      <c s="34" t="s">
        <v>2129</v>
      </c>
      <c s="34" t="s">
        <v>2130</v>
      </c>
      <c s="35" t="s">
        <v>5</v>
      </c>
      <c s="6" t="s">
        <v>2131</v>
      </c>
      <c s="36" t="s">
        <v>139</v>
      </c>
      <c s="37">
        <v>2</v>
      </c>
      <c s="36">
        <v>0.28</v>
      </c>
      <c s="36">
        <f>ROUND(G1708*H1708,6)</f>
      </c>
      <c r="L1708" s="38">
        <v>0</v>
      </c>
      <c s="32">
        <f>ROUND(ROUND(L1708,2)*ROUND(G1708,3),2)</f>
      </c>
      <c s="36" t="s">
        <v>61</v>
      </c>
      <c>
        <f>(M1708*21)/100</f>
      </c>
      <c t="s">
        <v>28</v>
      </c>
    </row>
    <row r="1709" spans="1:5" ht="76.5">
      <c r="A1709" s="35" t="s">
        <v>56</v>
      </c>
      <c r="E1709" s="39" t="s">
        <v>2132</v>
      </c>
    </row>
    <row r="1710" spans="1:5" ht="12.75">
      <c r="A1710" s="35" t="s">
        <v>57</v>
      </c>
      <c r="E1710" s="40" t="s">
        <v>2133</v>
      </c>
    </row>
    <row r="1711" spans="1:5" ht="12.75">
      <c r="A1711" t="s">
        <v>58</v>
      </c>
      <c r="E1711" s="39" t="s">
        <v>5</v>
      </c>
    </row>
    <row r="1712" spans="1:16" ht="25.5">
      <c r="A1712" t="s">
        <v>50</v>
      </c>
      <c s="34" t="s">
        <v>2134</v>
      </c>
      <c s="34" t="s">
        <v>2135</v>
      </c>
      <c s="35" t="s">
        <v>5</v>
      </c>
      <c s="6" t="s">
        <v>2136</v>
      </c>
      <c s="36" t="s">
        <v>139</v>
      </c>
      <c s="37">
        <v>1</v>
      </c>
      <c s="36">
        <v>0.28</v>
      </c>
      <c s="36">
        <f>ROUND(G1712*H1712,6)</f>
      </c>
      <c r="L1712" s="38">
        <v>0</v>
      </c>
      <c s="32">
        <f>ROUND(ROUND(L1712,2)*ROUND(G1712,3),2)</f>
      </c>
      <c s="36" t="s">
        <v>61</v>
      </c>
      <c>
        <f>(M1712*21)/100</f>
      </c>
      <c t="s">
        <v>28</v>
      </c>
    </row>
    <row r="1713" spans="1:5" ht="76.5">
      <c r="A1713" s="35" t="s">
        <v>56</v>
      </c>
      <c r="E1713" s="39" t="s">
        <v>2137</v>
      </c>
    </row>
    <row r="1714" spans="1:5" ht="12.75">
      <c r="A1714" s="35" t="s">
        <v>57</v>
      </c>
      <c r="E1714" s="40" t="s">
        <v>2138</v>
      </c>
    </row>
    <row r="1715" spans="1:5" ht="12.75">
      <c r="A1715" t="s">
        <v>58</v>
      </c>
      <c r="E1715" s="39" t="s">
        <v>5</v>
      </c>
    </row>
    <row r="1716" spans="1:16" ht="25.5">
      <c r="A1716" t="s">
        <v>50</v>
      </c>
      <c s="34" t="s">
        <v>2139</v>
      </c>
      <c s="34" t="s">
        <v>2140</v>
      </c>
      <c s="35" t="s">
        <v>5</v>
      </c>
      <c s="6" t="s">
        <v>2141</v>
      </c>
      <c s="36" t="s">
        <v>139</v>
      </c>
      <c s="37">
        <v>1</v>
      </c>
      <c s="36">
        <v>0.28</v>
      </c>
      <c s="36">
        <f>ROUND(G1716*H1716,6)</f>
      </c>
      <c r="L1716" s="38">
        <v>0</v>
      </c>
      <c s="32">
        <f>ROUND(ROUND(L1716,2)*ROUND(G1716,3),2)</f>
      </c>
      <c s="36" t="s">
        <v>61</v>
      </c>
      <c>
        <f>(M1716*21)/100</f>
      </c>
      <c t="s">
        <v>28</v>
      </c>
    </row>
    <row r="1717" spans="1:5" ht="89.25">
      <c r="A1717" s="35" t="s">
        <v>56</v>
      </c>
      <c r="E1717" s="39" t="s">
        <v>2142</v>
      </c>
    </row>
    <row r="1718" spans="1:5" ht="12.75">
      <c r="A1718" s="35" t="s">
        <v>57</v>
      </c>
      <c r="E1718" s="40" t="s">
        <v>2143</v>
      </c>
    </row>
    <row r="1719" spans="1:5" ht="12.75">
      <c r="A1719" t="s">
        <v>58</v>
      </c>
      <c r="E1719" s="39" t="s">
        <v>5</v>
      </c>
    </row>
    <row r="1720" spans="1:16" ht="25.5">
      <c r="A1720" t="s">
        <v>50</v>
      </c>
      <c s="34" t="s">
        <v>2144</v>
      </c>
      <c s="34" t="s">
        <v>2145</v>
      </c>
      <c s="35" t="s">
        <v>5</v>
      </c>
      <c s="6" t="s">
        <v>2146</v>
      </c>
      <c s="36" t="s">
        <v>139</v>
      </c>
      <c s="37">
        <v>1</v>
      </c>
      <c s="36">
        <v>0.28</v>
      </c>
      <c s="36">
        <f>ROUND(G1720*H1720,6)</f>
      </c>
      <c r="L1720" s="38">
        <v>0</v>
      </c>
      <c s="32">
        <f>ROUND(ROUND(L1720,2)*ROUND(G1720,3),2)</f>
      </c>
      <c s="36" t="s">
        <v>61</v>
      </c>
      <c>
        <f>(M1720*21)/100</f>
      </c>
      <c t="s">
        <v>28</v>
      </c>
    </row>
    <row r="1721" spans="1:5" ht="76.5">
      <c r="A1721" s="35" t="s">
        <v>56</v>
      </c>
      <c r="E1721" s="39" t="s">
        <v>2147</v>
      </c>
    </row>
    <row r="1722" spans="1:5" ht="12.75">
      <c r="A1722" s="35" t="s">
        <v>57</v>
      </c>
      <c r="E1722" s="40" t="s">
        <v>2148</v>
      </c>
    </row>
    <row r="1723" spans="1:5" ht="12.75">
      <c r="A1723" t="s">
        <v>58</v>
      </c>
      <c r="E1723" s="39" t="s">
        <v>5</v>
      </c>
    </row>
    <row r="1724" spans="1:16" ht="25.5">
      <c r="A1724" t="s">
        <v>50</v>
      </c>
      <c s="34" t="s">
        <v>2149</v>
      </c>
      <c s="34" t="s">
        <v>2150</v>
      </c>
      <c s="35" t="s">
        <v>5</v>
      </c>
      <c s="6" t="s">
        <v>2151</v>
      </c>
      <c s="36" t="s">
        <v>139</v>
      </c>
      <c s="37">
        <v>4</v>
      </c>
      <c s="36">
        <v>0.28</v>
      </c>
      <c s="36">
        <f>ROUND(G1724*H1724,6)</f>
      </c>
      <c r="L1724" s="38">
        <v>0</v>
      </c>
      <c s="32">
        <f>ROUND(ROUND(L1724,2)*ROUND(G1724,3),2)</f>
      </c>
      <c s="36" t="s">
        <v>61</v>
      </c>
      <c>
        <f>(M1724*21)/100</f>
      </c>
      <c t="s">
        <v>28</v>
      </c>
    </row>
    <row r="1725" spans="1:5" ht="102">
      <c r="A1725" s="35" t="s">
        <v>56</v>
      </c>
      <c r="E1725" s="39" t="s">
        <v>2152</v>
      </c>
    </row>
    <row r="1726" spans="1:5" ht="12.75">
      <c r="A1726" s="35" t="s">
        <v>57</v>
      </c>
      <c r="E1726" s="40" t="s">
        <v>2153</v>
      </c>
    </row>
    <row r="1727" spans="1:5" ht="12.75">
      <c r="A1727" t="s">
        <v>58</v>
      </c>
      <c r="E1727" s="39" t="s">
        <v>5</v>
      </c>
    </row>
    <row r="1728" spans="1:16" ht="25.5">
      <c r="A1728" t="s">
        <v>50</v>
      </c>
      <c s="34" t="s">
        <v>2154</v>
      </c>
      <c s="34" t="s">
        <v>2155</v>
      </c>
      <c s="35" t="s">
        <v>5</v>
      </c>
      <c s="6" t="s">
        <v>2156</v>
      </c>
      <c s="36" t="s">
        <v>139</v>
      </c>
      <c s="37">
        <v>2</v>
      </c>
      <c s="36">
        <v>0.28</v>
      </c>
      <c s="36">
        <f>ROUND(G1728*H1728,6)</f>
      </c>
      <c r="L1728" s="38">
        <v>0</v>
      </c>
      <c s="32">
        <f>ROUND(ROUND(L1728,2)*ROUND(G1728,3),2)</f>
      </c>
      <c s="36" t="s">
        <v>61</v>
      </c>
      <c>
        <f>(M1728*21)/100</f>
      </c>
      <c t="s">
        <v>28</v>
      </c>
    </row>
    <row r="1729" spans="1:5" ht="114.75">
      <c r="A1729" s="35" t="s">
        <v>56</v>
      </c>
      <c r="E1729" s="39" t="s">
        <v>2157</v>
      </c>
    </row>
    <row r="1730" spans="1:5" ht="12.75">
      <c r="A1730" s="35" t="s">
        <v>57</v>
      </c>
      <c r="E1730" s="40" t="s">
        <v>2158</v>
      </c>
    </row>
    <row r="1731" spans="1:5" ht="12.75">
      <c r="A1731" t="s">
        <v>58</v>
      </c>
      <c r="E1731" s="39" t="s">
        <v>5</v>
      </c>
    </row>
    <row r="1732" spans="1:16" ht="25.5">
      <c r="A1732" t="s">
        <v>50</v>
      </c>
      <c s="34" t="s">
        <v>2159</v>
      </c>
      <c s="34" t="s">
        <v>2160</v>
      </c>
      <c s="35" t="s">
        <v>5</v>
      </c>
      <c s="6" t="s">
        <v>2161</v>
      </c>
      <c s="36" t="s">
        <v>139</v>
      </c>
      <c s="37">
        <v>1</v>
      </c>
      <c s="36">
        <v>0.28</v>
      </c>
      <c s="36">
        <f>ROUND(G1732*H1732,6)</f>
      </c>
      <c r="L1732" s="38">
        <v>0</v>
      </c>
      <c s="32">
        <f>ROUND(ROUND(L1732,2)*ROUND(G1732,3),2)</f>
      </c>
      <c s="36" t="s">
        <v>61</v>
      </c>
      <c>
        <f>(M1732*21)/100</f>
      </c>
      <c t="s">
        <v>28</v>
      </c>
    </row>
    <row r="1733" spans="1:5" ht="114.75">
      <c r="A1733" s="35" t="s">
        <v>56</v>
      </c>
      <c r="E1733" s="39" t="s">
        <v>2162</v>
      </c>
    </row>
    <row r="1734" spans="1:5" ht="12.75">
      <c r="A1734" s="35" t="s">
        <v>57</v>
      </c>
      <c r="E1734" s="40" t="s">
        <v>2163</v>
      </c>
    </row>
    <row r="1735" spans="1:5" ht="12.75">
      <c r="A1735" t="s">
        <v>58</v>
      </c>
      <c r="E1735" s="39" t="s">
        <v>5</v>
      </c>
    </row>
    <row r="1736" spans="1:16" ht="25.5">
      <c r="A1736" t="s">
        <v>50</v>
      </c>
      <c s="34" t="s">
        <v>2164</v>
      </c>
      <c s="34" t="s">
        <v>2165</v>
      </c>
      <c s="35" t="s">
        <v>5</v>
      </c>
      <c s="6" t="s">
        <v>2166</v>
      </c>
      <c s="36" t="s">
        <v>139</v>
      </c>
      <c s="37">
        <v>1</v>
      </c>
      <c s="36">
        <v>0.28</v>
      </c>
      <c s="36">
        <f>ROUND(G1736*H1736,6)</f>
      </c>
      <c r="L1736" s="38">
        <v>0</v>
      </c>
      <c s="32">
        <f>ROUND(ROUND(L1736,2)*ROUND(G1736,3),2)</f>
      </c>
      <c s="36" t="s">
        <v>61</v>
      </c>
      <c>
        <f>(M1736*21)/100</f>
      </c>
      <c t="s">
        <v>28</v>
      </c>
    </row>
    <row r="1737" spans="1:5" ht="114.75">
      <c r="A1737" s="35" t="s">
        <v>56</v>
      </c>
      <c r="E1737" s="39" t="s">
        <v>2167</v>
      </c>
    </row>
    <row r="1738" spans="1:5" ht="12.75">
      <c r="A1738" s="35" t="s">
        <v>57</v>
      </c>
      <c r="E1738" s="40" t="s">
        <v>2168</v>
      </c>
    </row>
    <row r="1739" spans="1:5" ht="12.75">
      <c r="A1739" t="s">
        <v>58</v>
      </c>
      <c r="E1739" s="39" t="s">
        <v>5</v>
      </c>
    </row>
    <row r="1740" spans="1:16" ht="25.5">
      <c r="A1740" t="s">
        <v>50</v>
      </c>
      <c s="34" t="s">
        <v>2169</v>
      </c>
      <c s="34" t="s">
        <v>2170</v>
      </c>
      <c s="35" t="s">
        <v>5</v>
      </c>
      <c s="6" t="s">
        <v>2171</v>
      </c>
      <c s="36" t="s">
        <v>139</v>
      </c>
      <c s="37">
        <v>1</v>
      </c>
      <c s="36">
        <v>0.28</v>
      </c>
      <c s="36">
        <f>ROUND(G1740*H1740,6)</f>
      </c>
      <c r="L1740" s="38">
        <v>0</v>
      </c>
      <c s="32">
        <f>ROUND(ROUND(L1740,2)*ROUND(G1740,3),2)</f>
      </c>
      <c s="36" t="s">
        <v>61</v>
      </c>
      <c>
        <f>(M1740*21)/100</f>
      </c>
      <c t="s">
        <v>28</v>
      </c>
    </row>
    <row r="1741" spans="1:5" ht="102">
      <c r="A1741" s="35" t="s">
        <v>56</v>
      </c>
      <c r="E1741" s="39" t="s">
        <v>2172</v>
      </c>
    </row>
    <row r="1742" spans="1:5" ht="12.75">
      <c r="A1742" s="35" t="s">
        <v>57</v>
      </c>
      <c r="E1742" s="40" t="s">
        <v>2173</v>
      </c>
    </row>
    <row r="1743" spans="1:5" ht="12.75">
      <c r="A1743" t="s">
        <v>58</v>
      </c>
      <c r="E1743" s="39" t="s">
        <v>5</v>
      </c>
    </row>
    <row r="1744" spans="1:16" ht="38.25">
      <c r="A1744" t="s">
        <v>50</v>
      </c>
      <c s="34" t="s">
        <v>2174</v>
      </c>
      <c s="34" t="s">
        <v>2175</v>
      </c>
      <c s="35" t="s">
        <v>5</v>
      </c>
      <c s="6" t="s">
        <v>2176</v>
      </c>
      <c s="36" t="s">
        <v>139</v>
      </c>
      <c s="37">
        <v>1</v>
      </c>
      <c s="36">
        <v>0.28</v>
      </c>
      <c s="36">
        <f>ROUND(G1744*H1744,6)</f>
      </c>
      <c r="L1744" s="38">
        <v>0</v>
      </c>
      <c s="32">
        <f>ROUND(ROUND(L1744,2)*ROUND(G1744,3),2)</f>
      </c>
      <c s="36" t="s">
        <v>61</v>
      </c>
      <c>
        <f>(M1744*21)/100</f>
      </c>
      <c t="s">
        <v>28</v>
      </c>
    </row>
    <row r="1745" spans="1:5" ht="204">
      <c r="A1745" s="35" t="s">
        <v>56</v>
      </c>
      <c r="E1745" s="39" t="s">
        <v>2177</v>
      </c>
    </row>
    <row r="1746" spans="1:5" ht="12.75">
      <c r="A1746" s="35" t="s">
        <v>57</v>
      </c>
      <c r="E1746" s="40" t="s">
        <v>2178</v>
      </c>
    </row>
    <row r="1747" spans="1:5" ht="12.75">
      <c r="A1747" t="s">
        <v>58</v>
      </c>
      <c r="E1747" s="39" t="s">
        <v>5</v>
      </c>
    </row>
    <row r="1748" spans="1:16" ht="25.5">
      <c r="A1748" t="s">
        <v>50</v>
      </c>
      <c s="34" t="s">
        <v>2179</v>
      </c>
      <c s="34" t="s">
        <v>2180</v>
      </c>
      <c s="35" t="s">
        <v>5</v>
      </c>
      <c s="6" t="s">
        <v>2181</v>
      </c>
      <c s="36" t="s">
        <v>1095</v>
      </c>
      <c s="37">
        <v>35754.782</v>
      </c>
      <c s="36">
        <v>0</v>
      </c>
      <c s="36">
        <f>ROUND(G1748*H1748,6)</f>
      </c>
      <c r="L1748" s="38">
        <v>0</v>
      </c>
      <c s="32">
        <f>ROUND(ROUND(L1748,2)*ROUND(G1748,3),2)</f>
      </c>
      <c s="36" t="s">
        <v>447</v>
      </c>
      <c>
        <f>(M1748*21)/100</f>
      </c>
      <c t="s">
        <v>28</v>
      </c>
    </row>
    <row r="1749" spans="1:5" ht="25.5">
      <c r="A1749" s="35" t="s">
        <v>56</v>
      </c>
      <c r="E1749" s="39" t="s">
        <v>2181</v>
      </c>
    </row>
    <row r="1750" spans="1:5" ht="12.75">
      <c r="A1750" s="35" t="s">
        <v>57</v>
      </c>
      <c r="E1750" s="40" t="s">
        <v>5</v>
      </c>
    </row>
    <row r="1751" spans="1:5" ht="12.75">
      <c r="A1751" t="s">
        <v>58</v>
      </c>
      <c r="E1751" s="39" t="s">
        <v>5</v>
      </c>
    </row>
    <row r="1752" spans="1:13" ht="12.75">
      <c r="A1752" t="s">
        <v>47</v>
      </c>
      <c r="C1752" s="31" t="s">
        <v>2182</v>
      </c>
      <c r="E1752" s="33" t="s">
        <v>2183</v>
      </c>
      <c r="J1752" s="32">
        <f>0</f>
      </c>
      <c s="32">
        <f>0</f>
      </c>
      <c s="32">
        <f>0+L1753+L1757+L1761+L1765+L1769+L1773+L1777+L1781+L1785+L1789+L1793+L1797+L1801+L1805+L1809+L1813+L1817+L1821</f>
      </c>
      <c s="32">
        <f>0+M1753+M1757+M1761+M1765+M1769+M1773+M1777+M1781+M1785+M1789+M1793+M1797+M1801+M1805+M1809+M1813+M1817+M1821</f>
      </c>
    </row>
    <row r="1753" spans="1:16" ht="12.75">
      <c r="A1753" t="s">
        <v>50</v>
      </c>
      <c s="34" t="s">
        <v>2184</v>
      </c>
      <c s="34" t="s">
        <v>2185</v>
      </c>
      <c s="35" t="s">
        <v>5</v>
      </c>
      <c s="6" t="s">
        <v>2186</v>
      </c>
      <c s="36" t="s">
        <v>446</v>
      </c>
      <c s="37">
        <v>73.447</v>
      </c>
      <c s="36">
        <v>0</v>
      </c>
      <c s="36">
        <f>ROUND(G1753*H1753,6)</f>
      </c>
      <c r="L1753" s="38">
        <v>0</v>
      </c>
      <c s="32">
        <f>ROUND(ROUND(L1753,2)*ROUND(G1753,3),2)</f>
      </c>
      <c s="36" t="s">
        <v>447</v>
      </c>
      <c>
        <f>(M1753*21)/100</f>
      </c>
      <c t="s">
        <v>28</v>
      </c>
    </row>
    <row r="1754" spans="1:5" ht="12.75">
      <c r="A1754" s="35" t="s">
        <v>56</v>
      </c>
      <c r="E1754" s="39" t="s">
        <v>2186</v>
      </c>
    </row>
    <row r="1755" spans="1:5" ht="12.75">
      <c r="A1755" s="35" t="s">
        <v>57</v>
      </c>
      <c r="E1755" s="40" t="s">
        <v>2187</v>
      </c>
    </row>
    <row r="1756" spans="1:5" ht="12.75">
      <c r="A1756" t="s">
        <v>58</v>
      </c>
      <c r="E1756" s="39" t="s">
        <v>5</v>
      </c>
    </row>
    <row r="1757" spans="1:16" ht="25.5">
      <c r="A1757" t="s">
        <v>50</v>
      </c>
      <c s="34" t="s">
        <v>2188</v>
      </c>
      <c s="34" t="s">
        <v>2189</v>
      </c>
      <c s="35" t="s">
        <v>5</v>
      </c>
      <c s="6" t="s">
        <v>2190</v>
      </c>
      <c s="36" t="s">
        <v>564</v>
      </c>
      <c s="37">
        <v>125</v>
      </c>
      <c s="36">
        <v>0</v>
      </c>
      <c s="36">
        <f>ROUND(G1757*H1757,6)</f>
      </c>
      <c r="L1757" s="38">
        <v>0</v>
      </c>
      <c s="32">
        <f>ROUND(ROUND(L1757,2)*ROUND(G1757,3),2)</f>
      </c>
      <c s="36" t="s">
        <v>447</v>
      </c>
      <c>
        <f>(M1757*21)/100</f>
      </c>
      <c t="s">
        <v>28</v>
      </c>
    </row>
    <row r="1758" spans="1:5" ht="25.5">
      <c r="A1758" s="35" t="s">
        <v>56</v>
      </c>
      <c r="E1758" s="39" t="s">
        <v>2190</v>
      </c>
    </row>
    <row r="1759" spans="1:5" ht="51">
      <c r="A1759" s="35" t="s">
        <v>57</v>
      </c>
      <c r="E1759" s="40" t="s">
        <v>2191</v>
      </c>
    </row>
    <row r="1760" spans="1:5" ht="12.75">
      <c r="A1760" t="s">
        <v>58</v>
      </c>
      <c r="E1760" s="39" t="s">
        <v>5</v>
      </c>
    </row>
    <row r="1761" spans="1:16" ht="38.25">
      <c r="A1761" t="s">
        <v>50</v>
      </c>
      <c s="34" t="s">
        <v>2192</v>
      </c>
      <c s="34" t="s">
        <v>2193</v>
      </c>
      <c s="35" t="s">
        <v>5</v>
      </c>
      <c s="6" t="s">
        <v>2194</v>
      </c>
      <c s="36" t="s">
        <v>139</v>
      </c>
      <c s="37">
        <v>1</v>
      </c>
      <c s="36">
        <v>0</v>
      </c>
      <c s="36">
        <f>ROUND(G1761*H1761,6)</f>
      </c>
      <c r="L1761" s="38">
        <v>0</v>
      </c>
      <c s="32">
        <f>ROUND(ROUND(L1761,2)*ROUND(G1761,3),2)</f>
      </c>
      <c s="36" t="s">
        <v>61</v>
      </c>
      <c>
        <f>(M1761*21)/100</f>
      </c>
      <c t="s">
        <v>28</v>
      </c>
    </row>
    <row r="1762" spans="1:5" ht="76.5">
      <c r="A1762" s="35" t="s">
        <v>56</v>
      </c>
      <c r="E1762" s="39" t="s">
        <v>2195</v>
      </c>
    </row>
    <row r="1763" spans="1:5" ht="12.75">
      <c r="A1763" s="35" t="s">
        <v>57</v>
      </c>
      <c r="E1763" s="40" t="s">
        <v>2196</v>
      </c>
    </row>
    <row r="1764" spans="1:5" ht="12.75">
      <c r="A1764" t="s">
        <v>58</v>
      </c>
      <c r="E1764" s="39" t="s">
        <v>5</v>
      </c>
    </row>
    <row r="1765" spans="1:16" ht="25.5">
      <c r="A1765" t="s">
        <v>50</v>
      </c>
      <c s="34" t="s">
        <v>2197</v>
      </c>
      <c s="34" t="s">
        <v>2198</v>
      </c>
      <c s="35" t="s">
        <v>5</v>
      </c>
      <c s="6" t="s">
        <v>2199</v>
      </c>
      <c s="36" t="s">
        <v>139</v>
      </c>
      <c s="37">
        <v>2</v>
      </c>
      <c s="36">
        <v>0</v>
      </c>
      <c s="36">
        <f>ROUND(G1765*H1765,6)</f>
      </c>
      <c r="L1765" s="38">
        <v>0</v>
      </c>
      <c s="32">
        <f>ROUND(ROUND(L1765,2)*ROUND(G1765,3),2)</f>
      </c>
      <c s="36" t="s">
        <v>61</v>
      </c>
      <c>
        <f>(M1765*21)/100</f>
      </c>
      <c t="s">
        <v>28</v>
      </c>
    </row>
    <row r="1766" spans="1:5" ht="140.25">
      <c r="A1766" s="35" t="s">
        <v>56</v>
      </c>
      <c r="E1766" s="39" t="s">
        <v>2200</v>
      </c>
    </row>
    <row r="1767" spans="1:5" ht="12.75">
      <c r="A1767" s="35" t="s">
        <v>57</v>
      </c>
      <c r="E1767" s="40" t="s">
        <v>2201</v>
      </c>
    </row>
    <row r="1768" spans="1:5" ht="12.75">
      <c r="A1768" t="s">
        <v>58</v>
      </c>
      <c r="E1768" s="39" t="s">
        <v>5</v>
      </c>
    </row>
    <row r="1769" spans="1:16" ht="12.75">
      <c r="A1769" t="s">
        <v>50</v>
      </c>
      <c s="34" t="s">
        <v>2202</v>
      </c>
      <c s="34" t="s">
        <v>2203</v>
      </c>
      <c s="35" t="s">
        <v>5</v>
      </c>
      <c s="6" t="s">
        <v>2204</v>
      </c>
      <c s="36" t="s">
        <v>139</v>
      </c>
      <c s="37">
        <v>2</v>
      </c>
      <c s="36">
        <v>0</v>
      </c>
      <c s="36">
        <f>ROUND(G1769*H1769,6)</f>
      </c>
      <c r="L1769" s="38">
        <v>0</v>
      </c>
      <c s="32">
        <f>ROUND(ROUND(L1769,2)*ROUND(G1769,3),2)</f>
      </c>
      <c s="36" t="s">
        <v>447</v>
      </c>
      <c>
        <f>(M1769*21)/100</f>
      </c>
      <c t="s">
        <v>28</v>
      </c>
    </row>
    <row r="1770" spans="1:5" ht="12.75">
      <c r="A1770" s="35" t="s">
        <v>56</v>
      </c>
      <c r="E1770" s="39" t="s">
        <v>2204</v>
      </c>
    </row>
    <row r="1771" spans="1:5" ht="12.75">
      <c r="A1771" s="35" t="s">
        <v>57</v>
      </c>
      <c r="E1771" s="40" t="s">
        <v>2205</v>
      </c>
    </row>
    <row r="1772" spans="1:5" ht="12.75">
      <c r="A1772" t="s">
        <v>58</v>
      </c>
      <c r="E1772" s="39" t="s">
        <v>5</v>
      </c>
    </row>
    <row r="1773" spans="1:16" ht="25.5">
      <c r="A1773" t="s">
        <v>50</v>
      </c>
      <c s="34" t="s">
        <v>2206</v>
      </c>
      <c s="34" t="s">
        <v>2207</v>
      </c>
      <c s="35" t="s">
        <v>5</v>
      </c>
      <c s="6" t="s">
        <v>2208</v>
      </c>
      <c s="36" t="s">
        <v>139</v>
      </c>
      <c s="37">
        <v>1</v>
      </c>
      <c s="36">
        <v>0</v>
      </c>
      <c s="36">
        <f>ROUND(G1773*H1773,6)</f>
      </c>
      <c r="L1773" s="38">
        <v>0</v>
      </c>
      <c s="32">
        <f>ROUND(ROUND(L1773,2)*ROUND(G1773,3),2)</f>
      </c>
      <c s="36" t="s">
        <v>61</v>
      </c>
      <c>
        <f>(M1773*21)/100</f>
      </c>
      <c t="s">
        <v>28</v>
      </c>
    </row>
    <row r="1774" spans="1:5" ht="63.75">
      <c r="A1774" s="35" t="s">
        <v>56</v>
      </c>
      <c r="E1774" s="39" t="s">
        <v>2209</v>
      </c>
    </row>
    <row r="1775" spans="1:5" ht="12.75">
      <c r="A1775" s="35" t="s">
        <v>57</v>
      </c>
      <c r="E1775" s="40" t="s">
        <v>2210</v>
      </c>
    </row>
    <row r="1776" spans="1:5" ht="12.75">
      <c r="A1776" t="s">
        <v>58</v>
      </c>
      <c r="E1776" s="39" t="s">
        <v>5</v>
      </c>
    </row>
    <row r="1777" spans="1:16" ht="38.25">
      <c r="A1777" t="s">
        <v>50</v>
      </c>
      <c s="34" t="s">
        <v>2211</v>
      </c>
      <c s="34" t="s">
        <v>2212</v>
      </c>
      <c s="35" t="s">
        <v>5</v>
      </c>
      <c s="6" t="s">
        <v>2213</v>
      </c>
      <c s="36" t="s">
        <v>139</v>
      </c>
      <c s="37">
        <v>1</v>
      </c>
      <c s="36">
        <v>0</v>
      </c>
      <c s="36">
        <f>ROUND(G1777*H1777,6)</f>
      </c>
      <c r="L1777" s="38">
        <v>0</v>
      </c>
      <c s="32">
        <f>ROUND(ROUND(L1777,2)*ROUND(G1777,3),2)</f>
      </c>
      <c s="36" t="s">
        <v>61</v>
      </c>
      <c>
        <f>(M1777*21)/100</f>
      </c>
      <c t="s">
        <v>28</v>
      </c>
    </row>
    <row r="1778" spans="1:5" ht="127.5">
      <c r="A1778" s="35" t="s">
        <v>56</v>
      </c>
      <c r="E1778" s="39" t="s">
        <v>2214</v>
      </c>
    </row>
    <row r="1779" spans="1:5" ht="12.75">
      <c r="A1779" s="35" t="s">
        <v>57</v>
      </c>
      <c r="E1779" s="40" t="s">
        <v>2215</v>
      </c>
    </row>
    <row r="1780" spans="1:5" ht="12.75">
      <c r="A1780" t="s">
        <v>58</v>
      </c>
      <c r="E1780" s="39" t="s">
        <v>5</v>
      </c>
    </row>
    <row r="1781" spans="1:16" ht="25.5">
      <c r="A1781" t="s">
        <v>50</v>
      </c>
      <c s="34" t="s">
        <v>2216</v>
      </c>
      <c s="34" t="s">
        <v>2217</v>
      </c>
      <c s="35" t="s">
        <v>5</v>
      </c>
      <c s="6" t="s">
        <v>2218</v>
      </c>
      <c s="36" t="s">
        <v>139</v>
      </c>
      <c s="37">
        <v>2</v>
      </c>
      <c s="36">
        <v>0</v>
      </c>
      <c s="36">
        <f>ROUND(G1781*H1781,6)</f>
      </c>
      <c r="L1781" s="38">
        <v>0</v>
      </c>
      <c s="32">
        <f>ROUND(ROUND(L1781,2)*ROUND(G1781,3),2)</f>
      </c>
      <c s="36" t="s">
        <v>61</v>
      </c>
      <c>
        <f>(M1781*21)/100</f>
      </c>
      <c t="s">
        <v>28</v>
      </c>
    </row>
    <row r="1782" spans="1:5" ht="76.5">
      <c r="A1782" s="35" t="s">
        <v>56</v>
      </c>
      <c r="E1782" s="39" t="s">
        <v>2219</v>
      </c>
    </row>
    <row r="1783" spans="1:5" ht="12.75">
      <c r="A1783" s="35" t="s">
        <v>57</v>
      </c>
      <c r="E1783" s="40" t="s">
        <v>2220</v>
      </c>
    </row>
    <row r="1784" spans="1:5" ht="12.75">
      <c r="A1784" t="s">
        <v>58</v>
      </c>
      <c r="E1784" s="39" t="s">
        <v>5</v>
      </c>
    </row>
    <row r="1785" spans="1:16" ht="25.5">
      <c r="A1785" t="s">
        <v>50</v>
      </c>
      <c s="34" t="s">
        <v>2221</v>
      </c>
      <c s="34" t="s">
        <v>2222</v>
      </c>
      <c s="35" t="s">
        <v>5</v>
      </c>
      <c s="6" t="s">
        <v>2223</v>
      </c>
      <c s="36" t="s">
        <v>139</v>
      </c>
      <c s="37">
        <v>280</v>
      </c>
      <c s="36">
        <v>0</v>
      </c>
      <c s="36">
        <f>ROUND(G1785*H1785,6)</f>
      </c>
      <c r="L1785" s="38">
        <v>0</v>
      </c>
      <c s="32">
        <f>ROUND(ROUND(L1785,2)*ROUND(G1785,3),2)</f>
      </c>
      <c s="36" t="s">
        <v>61</v>
      </c>
      <c>
        <f>(M1785*21)/100</f>
      </c>
      <c t="s">
        <v>28</v>
      </c>
    </row>
    <row r="1786" spans="1:5" ht="25.5">
      <c r="A1786" s="35" t="s">
        <v>56</v>
      </c>
      <c r="E1786" s="39" t="s">
        <v>2223</v>
      </c>
    </row>
    <row r="1787" spans="1:5" ht="12.75">
      <c r="A1787" s="35" t="s">
        <v>57</v>
      </c>
      <c r="E1787" s="40" t="s">
        <v>5</v>
      </c>
    </row>
    <row r="1788" spans="1:5" ht="12.75">
      <c r="A1788" t="s">
        <v>58</v>
      </c>
      <c r="E1788" s="39" t="s">
        <v>5</v>
      </c>
    </row>
    <row r="1789" spans="1:16" ht="25.5">
      <c r="A1789" t="s">
        <v>50</v>
      </c>
      <c s="34" t="s">
        <v>2224</v>
      </c>
      <c s="34" t="s">
        <v>2225</v>
      </c>
      <c s="35" t="s">
        <v>5</v>
      </c>
      <c s="6" t="s">
        <v>2226</v>
      </c>
      <c s="36" t="s">
        <v>139</v>
      </c>
      <c s="37">
        <v>440</v>
      </c>
      <c s="36">
        <v>0</v>
      </c>
      <c s="36">
        <f>ROUND(G1789*H1789,6)</f>
      </c>
      <c r="L1789" s="38">
        <v>0</v>
      </c>
      <c s="32">
        <f>ROUND(ROUND(L1789,2)*ROUND(G1789,3),2)</f>
      </c>
      <c s="36" t="s">
        <v>61</v>
      </c>
      <c>
        <f>(M1789*21)/100</f>
      </c>
      <c t="s">
        <v>28</v>
      </c>
    </row>
    <row r="1790" spans="1:5" ht="51">
      <c r="A1790" s="35" t="s">
        <v>56</v>
      </c>
      <c r="E1790" s="39" t="s">
        <v>2227</v>
      </c>
    </row>
    <row r="1791" spans="1:5" ht="12.75">
      <c r="A1791" s="35" t="s">
        <v>57</v>
      </c>
      <c r="E1791" s="40" t="s">
        <v>5</v>
      </c>
    </row>
    <row r="1792" spans="1:5" ht="12.75">
      <c r="A1792" t="s">
        <v>58</v>
      </c>
      <c r="E1792" s="39" t="s">
        <v>5</v>
      </c>
    </row>
    <row r="1793" spans="1:16" ht="25.5">
      <c r="A1793" t="s">
        <v>50</v>
      </c>
      <c s="34" t="s">
        <v>2228</v>
      </c>
      <c s="34" t="s">
        <v>2229</v>
      </c>
      <c s="35" t="s">
        <v>5</v>
      </c>
      <c s="6" t="s">
        <v>2230</v>
      </c>
      <c s="36" t="s">
        <v>139</v>
      </c>
      <c s="37">
        <v>64</v>
      </c>
      <c s="36">
        <v>0</v>
      </c>
      <c s="36">
        <f>ROUND(G1793*H1793,6)</f>
      </c>
      <c r="L1793" s="38">
        <v>0</v>
      </c>
      <c s="32">
        <f>ROUND(ROUND(L1793,2)*ROUND(G1793,3),2)</f>
      </c>
      <c s="36" t="s">
        <v>61</v>
      </c>
      <c>
        <f>(M1793*21)/100</f>
      </c>
      <c t="s">
        <v>28</v>
      </c>
    </row>
    <row r="1794" spans="1:5" ht="51">
      <c r="A1794" s="35" t="s">
        <v>56</v>
      </c>
      <c r="E1794" s="39" t="s">
        <v>2231</v>
      </c>
    </row>
    <row r="1795" spans="1:5" ht="12.75">
      <c r="A1795" s="35" t="s">
        <v>57</v>
      </c>
      <c r="E1795" s="40" t="s">
        <v>5</v>
      </c>
    </row>
    <row r="1796" spans="1:5" ht="12.75">
      <c r="A1796" t="s">
        <v>58</v>
      </c>
      <c r="E1796" s="39" t="s">
        <v>5</v>
      </c>
    </row>
    <row r="1797" spans="1:16" ht="25.5">
      <c r="A1797" t="s">
        <v>50</v>
      </c>
      <c s="34" t="s">
        <v>2232</v>
      </c>
      <c s="34" t="s">
        <v>2233</v>
      </c>
      <c s="35" t="s">
        <v>5</v>
      </c>
      <c s="6" t="s">
        <v>2234</v>
      </c>
      <c s="36" t="s">
        <v>139</v>
      </c>
      <c s="37">
        <v>62</v>
      </c>
      <c s="36">
        <v>0</v>
      </c>
      <c s="36">
        <f>ROUND(G1797*H1797,6)</f>
      </c>
      <c r="L1797" s="38">
        <v>0</v>
      </c>
      <c s="32">
        <f>ROUND(ROUND(L1797,2)*ROUND(G1797,3),2)</f>
      </c>
      <c s="36" t="s">
        <v>61</v>
      </c>
      <c>
        <f>(M1797*21)/100</f>
      </c>
      <c t="s">
        <v>28</v>
      </c>
    </row>
    <row r="1798" spans="1:5" ht="51">
      <c r="A1798" s="35" t="s">
        <v>56</v>
      </c>
      <c r="E1798" s="39" t="s">
        <v>2235</v>
      </c>
    </row>
    <row r="1799" spans="1:5" ht="12.75">
      <c r="A1799" s="35" t="s">
        <v>57</v>
      </c>
      <c r="E1799" s="40" t="s">
        <v>5</v>
      </c>
    </row>
    <row r="1800" spans="1:5" ht="12.75">
      <c r="A1800" t="s">
        <v>58</v>
      </c>
      <c r="E1800" s="39" t="s">
        <v>5</v>
      </c>
    </row>
    <row r="1801" spans="1:16" ht="25.5">
      <c r="A1801" t="s">
        <v>50</v>
      </c>
      <c s="34" t="s">
        <v>2236</v>
      </c>
      <c s="34" t="s">
        <v>2237</v>
      </c>
      <c s="35" t="s">
        <v>5</v>
      </c>
      <c s="6" t="s">
        <v>2238</v>
      </c>
      <c s="36" t="s">
        <v>139</v>
      </c>
      <c s="37">
        <v>4</v>
      </c>
      <c s="36">
        <v>0</v>
      </c>
      <c s="36">
        <f>ROUND(G1801*H1801,6)</f>
      </c>
      <c r="L1801" s="38">
        <v>0</v>
      </c>
      <c s="32">
        <f>ROUND(ROUND(L1801,2)*ROUND(G1801,3),2)</f>
      </c>
      <c s="36" t="s">
        <v>61</v>
      </c>
      <c>
        <f>(M1801*21)/100</f>
      </c>
      <c t="s">
        <v>28</v>
      </c>
    </row>
    <row r="1802" spans="1:5" ht="51">
      <c r="A1802" s="35" t="s">
        <v>56</v>
      </c>
      <c r="E1802" s="39" t="s">
        <v>2239</v>
      </c>
    </row>
    <row r="1803" spans="1:5" ht="12.75">
      <c r="A1803" s="35" t="s">
        <v>57</v>
      </c>
      <c r="E1803" s="40" t="s">
        <v>5</v>
      </c>
    </row>
    <row r="1804" spans="1:5" ht="12.75">
      <c r="A1804" t="s">
        <v>58</v>
      </c>
      <c r="E1804" s="39" t="s">
        <v>5</v>
      </c>
    </row>
    <row r="1805" spans="1:16" ht="25.5">
      <c r="A1805" t="s">
        <v>50</v>
      </c>
      <c s="34" t="s">
        <v>2240</v>
      </c>
      <c s="34" t="s">
        <v>2241</v>
      </c>
      <c s="35" t="s">
        <v>5</v>
      </c>
      <c s="6" t="s">
        <v>2242</v>
      </c>
      <c s="36" t="s">
        <v>139</v>
      </c>
      <c s="37">
        <v>4</v>
      </c>
      <c s="36">
        <v>0</v>
      </c>
      <c s="36">
        <f>ROUND(G1805*H1805,6)</f>
      </c>
      <c r="L1805" s="38">
        <v>0</v>
      </c>
      <c s="32">
        <f>ROUND(ROUND(L1805,2)*ROUND(G1805,3),2)</f>
      </c>
      <c s="36" t="s">
        <v>61</v>
      </c>
      <c>
        <f>(M1805*21)/100</f>
      </c>
      <c t="s">
        <v>28</v>
      </c>
    </row>
    <row r="1806" spans="1:5" ht="51">
      <c r="A1806" s="35" t="s">
        <v>56</v>
      </c>
      <c r="E1806" s="39" t="s">
        <v>2243</v>
      </c>
    </row>
    <row r="1807" spans="1:5" ht="12.75">
      <c r="A1807" s="35" t="s">
        <v>57</v>
      </c>
      <c r="E1807" s="40" t="s">
        <v>5</v>
      </c>
    </row>
    <row r="1808" spans="1:5" ht="12.75">
      <c r="A1808" t="s">
        <v>58</v>
      </c>
      <c r="E1808" s="39" t="s">
        <v>5</v>
      </c>
    </row>
    <row r="1809" spans="1:16" ht="12.75">
      <c r="A1809" t="s">
        <v>50</v>
      </c>
      <c s="34" t="s">
        <v>2244</v>
      </c>
      <c s="34" t="s">
        <v>2245</v>
      </c>
      <c s="35" t="s">
        <v>5</v>
      </c>
      <c s="6" t="s">
        <v>2246</v>
      </c>
      <c s="36" t="s">
        <v>564</v>
      </c>
      <c s="37">
        <v>300</v>
      </c>
      <c s="36">
        <v>7E-05</v>
      </c>
      <c s="36">
        <f>ROUND(G1809*H1809,6)</f>
      </c>
      <c r="L1809" s="38">
        <v>0</v>
      </c>
      <c s="32">
        <f>ROUND(ROUND(L1809,2)*ROUND(G1809,3),2)</f>
      </c>
      <c s="36" t="s">
        <v>447</v>
      </c>
      <c>
        <f>(M1809*21)/100</f>
      </c>
      <c t="s">
        <v>28</v>
      </c>
    </row>
    <row r="1810" spans="1:5" ht="12.75">
      <c r="A1810" s="35" t="s">
        <v>56</v>
      </c>
      <c r="E1810" s="39" t="s">
        <v>2246</v>
      </c>
    </row>
    <row r="1811" spans="1:5" ht="12.75">
      <c r="A1811" s="35" t="s">
        <v>57</v>
      </c>
      <c r="E1811" s="40" t="s">
        <v>2247</v>
      </c>
    </row>
    <row r="1812" spans="1:5" ht="12.75">
      <c r="A1812" t="s">
        <v>58</v>
      </c>
      <c r="E1812" s="39" t="s">
        <v>5</v>
      </c>
    </row>
    <row r="1813" spans="1:16" ht="12.75">
      <c r="A1813" t="s">
        <v>50</v>
      </c>
      <c s="34" t="s">
        <v>2248</v>
      </c>
      <c s="34" t="s">
        <v>2249</v>
      </c>
      <c s="35" t="s">
        <v>5</v>
      </c>
      <c s="6" t="s">
        <v>2250</v>
      </c>
      <c s="36" t="s">
        <v>564</v>
      </c>
      <c s="37">
        <v>80</v>
      </c>
      <c s="36">
        <v>6E-05</v>
      </c>
      <c s="36">
        <f>ROUND(G1813*H1813,6)</f>
      </c>
      <c r="L1813" s="38">
        <v>0</v>
      </c>
      <c s="32">
        <f>ROUND(ROUND(L1813,2)*ROUND(G1813,3),2)</f>
      </c>
      <c s="36" t="s">
        <v>447</v>
      </c>
      <c>
        <f>(M1813*21)/100</f>
      </c>
      <c t="s">
        <v>28</v>
      </c>
    </row>
    <row r="1814" spans="1:5" ht="12.75">
      <c r="A1814" s="35" t="s">
        <v>56</v>
      </c>
      <c r="E1814" s="39" t="s">
        <v>2250</v>
      </c>
    </row>
    <row r="1815" spans="1:5" ht="12.75">
      <c r="A1815" s="35" t="s">
        <v>57</v>
      </c>
      <c r="E1815" s="40" t="s">
        <v>2251</v>
      </c>
    </row>
    <row r="1816" spans="1:5" ht="12.75">
      <c r="A1816" t="s">
        <v>58</v>
      </c>
      <c r="E1816" s="39" t="s">
        <v>5</v>
      </c>
    </row>
    <row r="1817" spans="1:16" ht="12.75">
      <c r="A1817" t="s">
        <v>50</v>
      </c>
      <c s="34" t="s">
        <v>2252</v>
      </c>
      <c s="34" t="s">
        <v>2253</v>
      </c>
      <c s="35" t="s">
        <v>5</v>
      </c>
      <c s="6" t="s">
        <v>2254</v>
      </c>
      <c s="36" t="s">
        <v>564</v>
      </c>
      <c s="37">
        <v>80</v>
      </c>
      <c s="36">
        <v>0</v>
      </c>
      <c s="36">
        <f>ROUND(G1817*H1817,6)</f>
      </c>
      <c r="L1817" s="38">
        <v>0</v>
      </c>
      <c s="32">
        <f>ROUND(ROUND(L1817,2)*ROUND(G1817,3),2)</f>
      </c>
      <c s="36" t="s">
        <v>61</v>
      </c>
      <c>
        <f>(M1817*21)/100</f>
      </c>
      <c t="s">
        <v>28</v>
      </c>
    </row>
    <row r="1818" spans="1:5" ht="12.75">
      <c r="A1818" s="35" t="s">
        <v>56</v>
      </c>
      <c r="E1818" s="39" t="s">
        <v>2254</v>
      </c>
    </row>
    <row r="1819" spans="1:5" ht="12.75">
      <c r="A1819" s="35" t="s">
        <v>57</v>
      </c>
      <c r="E1819" s="40" t="s">
        <v>2251</v>
      </c>
    </row>
    <row r="1820" spans="1:5" ht="12.75">
      <c r="A1820" t="s">
        <v>58</v>
      </c>
      <c r="E1820" s="39" t="s">
        <v>5</v>
      </c>
    </row>
    <row r="1821" spans="1:16" ht="25.5">
      <c r="A1821" t="s">
        <v>50</v>
      </c>
      <c s="34" t="s">
        <v>2255</v>
      </c>
      <c s="34" t="s">
        <v>2256</v>
      </c>
      <c s="35" t="s">
        <v>5</v>
      </c>
      <c s="6" t="s">
        <v>2257</v>
      </c>
      <c s="36" t="s">
        <v>1095</v>
      </c>
      <c s="37">
        <v>1103.092</v>
      </c>
      <c s="36">
        <v>0</v>
      </c>
      <c s="36">
        <f>ROUND(G1821*H1821,6)</f>
      </c>
      <c r="L1821" s="38">
        <v>0</v>
      </c>
      <c s="32">
        <f>ROUND(ROUND(L1821,2)*ROUND(G1821,3),2)</f>
      </c>
      <c s="36" t="s">
        <v>447</v>
      </c>
      <c>
        <f>(M1821*21)/100</f>
      </c>
      <c t="s">
        <v>28</v>
      </c>
    </row>
    <row r="1822" spans="1:5" ht="25.5">
      <c r="A1822" s="35" t="s">
        <v>56</v>
      </c>
      <c r="E1822" s="39" t="s">
        <v>2257</v>
      </c>
    </row>
    <row r="1823" spans="1:5" ht="12.75">
      <c r="A1823" s="35" t="s">
        <v>57</v>
      </c>
      <c r="E1823" s="40" t="s">
        <v>5</v>
      </c>
    </row>
    <row r="1824" spans="1:5" ht="12.75">
      <c r="A1824" t="s">
        <v>58</v>
      </c>
      <c r="E1824" s="39" t="s">
        <v>5</v>
      </c>
    </row>
    <row r="1825" spans="1:13" ht="12.75">
      <c r="A1825" t="s">
        <v>47</v>
      </c>
      <c r="C1825" s="31" t="s">
        <v>2258</v>
      </c>
      <c r="E1825" s="33" t="s">
        <v>2259</v>
      </c>
      <c r="J1825" s="32">
        <f>0</f>
      </c>
      <c s="32">
        <f>0</f>
      </c>
      <c s="32">
        <f>0+L1826+L1830+L1834+L1838+L1842+L1846+L1850+L1854+L1858+L1862+L1866+L1870+L1874+L1878+L1882+L1886+L1890+L1894+L1898+L1902</f>
      </c>
      <c s="32">
        <f>0+M1826+M1830+M1834+M1838+M1842+M1846+M1850+M1854+M1858+M1862+M1866+M1870+M1874+M1878+M1882+M1886+M1890+M1894+M1898+M1902</f>
      </c>
    </row>
    <row r="1826" spans="1:16" ht="12.75">
      <c r="A1826" t="s">
        <v>50</v>
      </c>
      <c s="34" t="s">
        <v>2260</v>
      </c>
      <c s="34" t="s">
        <v>2261</v>
      </c>
      <c s="35" t="s">
        <v>5</v>
      </c>
      <c s="6" t="s">
        <v>2262</v>
      </c>
      <c s="36" t="s">
        <v>446</v>
      </c>
      <c s="37">
        <v>255.83</v>
      </c>
      <c s="36">
        <v>0</v>
      </c>
      <c s="36">
        <f>ROUND(G1826*H1826,6)</f>
      </c>
      <c r="L1826" s="38">
        <v>0</v>
      </c>
      <c s="32">
        <f>ROUND(ROUND(L1826,2)*ROUND(G1826,3),2)</f>
      </c>
      <c s="36" t="s">
        <v>447</v>
      </c>
      <c>
        <f>(M1826*21)/100</f>
      </c>
      <c t="s">
        <v>28</v>
      </c>
    </row>
    <row r="1827" spans="1:5" ht="12.75">
      <c r="A1827" s="35" t="s">
        <v>56</v>
      </c>
      <c r="E1827" s="39" t="s">
        <v>2262</v>
      </c>
    </row>
    <row r="1828" spans="1:5" ht="344.25">
      <c r="A1828" s="35" t="s">
        <v>57</v>
      </c>
      <c r="E1828" s="40" t="s">
        <v>2263</v>
      </c>
    </row>
    <row r="1829" spans="1:5" ht="12.75">
      <c r="A1829" t="s">
        <v>58</v>
      </c>
      <c r="E1829" s="39" t="s">
        <v>5</v>
      </c>
    </row>
    <row r="1830" spans="1:16" ht="12.75">
      <c r="A1830" t="s">
        <v>50</v>
      </c>
      <c s="34" t="s">
        <v>2264</v>
      </c>
      <c s="34" t="s">
        <v>2265</v>
      </c>
      <c s="35" t="s">
        <v>5</v>
      </c>
      <c s="6" t="s">
        <v>2266</v>
      </c>
      <c s="36" t="s">
        <v>446</v>
      </c>
      <c s="37">
        <v>249.79</v>
      </c>
      <c s="36">
        <v>0.0003</v>
      </c>
      <c s="36">
        <f>ROUND(G1830*H1830,6)</f>
      </c>
      <c r="L1830" s="38">
        <v>0</v>
      </c>
      <c s="32">
        <f>ROUND(ROUND(L1830,2)*ROUND(G1830,3),2)</f>
      </c>
      <c s="36" t="s">
        <v>447</v>
      </c>
      <c>
        <f>(M1830*21)/100</f>
      </c>
      <c t="s">
        <v>28</v>
      </c>
    </row>
    <row r="1831" spans="1:5" ht="12.75">
      <c r="A1831" s="35" t="s">
        <v>56</v>
      </c>
      <c r="E1831" s="39" t="s">
        <v>2266</v>
      </c>
    </row>
    <row r="1832" spans="1:5" ht="331.5">
      <c r="A1832" s="35" t="s">
        <v>57</v>
      </c>
      <c r="E1832" s="40" t="s">
        <v>2267</v>
      </c>
    </row>
    <row r="1833" spans="1:5" ht="12.75">
      <c r="A1833" t="s">
        <v>58</v>
      </c>
      <c r="E1833" s="39" t="s">
        <v>5</v>
      </c>
    </row>
    <row r="1834" spans="1:16" ht="25.5">
      <c r="A1834" t="s">
        <v>50</v>
      </c>
      <c s="34" t="s">
        <v>2268</v>
      </c>
      <c s="34" t="s">
        <v>2269</v>
      </c>
      <c s="35" t="s">
        <v>5</v>
      </c>
      <c s="6" t="s">
        <v>2270</v>
      </c>
      <c s="36" t="s">
        <v>446</v>
      </c>
      <c s="37">
        <v>249.79</v>
      </c>
      <c s="36">
        <v>0.0055</v>
      </c>
      <c s="36">
        <f>ROUND(G1834*H1834,6)</f>
      </c>
      <c r="L1834" s="38">
        <v>0</v>
      </c>
      <c s="32">
        <f>ROUND(ROUND(L1834,2)*ROUND(G1834,3),2)</f>
      </c>
      <c s="36" t="s">
        <v>447</v>
      </c>
      <c>
        <f>(M1834*21)/100</f>
      </c>
      <c t="s">
        <v>28</v>
      </c>
    </row>
    <row r="1835" spans="1:5" ht="25.5">
      <c r="A1835" s="35" t="s">
        <v>56</v>
      </c>
      <c r="E1835" s="39" t="s">
        <v>2270</v>
      </c>
    </row>
    <row r="1836" spans="1:5" ht="331.5">
      <c r="A1836" s="35" t="s">
        <v>57</v>
      </c>
      <c r="E1836" s="40" t="s">
        <v>2267</v>
      </c>
    </row>
    <row r="1837" spans="1:5" ht="12.75">
      <c r="A1837" t="s">
        <v>58</v>
      </c>
      <c r="E1837" s="39" t="s">
        <v>5</v>
      </c>
    </row>
    <row r="1838" spans="1:16" ht="25.5">
      <c r="A1838" t="s">
        <v>50</v>
      </c>
      <c s="34" t="s">
        <v>2271</v>
      </c>
      <c s="34" t="s">
        <v>2272</v>
      </c>
      <c s="35" t="s">
        <v>5</v>
      </c>
      <c s="6" t="s">
        <v>2273</v>
      </c>
      <c s="36" t="s">
        <v>446</v>
      </c>
      <c s="37">
        <v>311.71</v>
      </c>
      <c s="36">
        <v>0</v>
      </c>
      <c s="36">
        <f>ROUND(G1838*H1838,6)</f>
      </c>
      <c r="L1838" s="38">
        <v>0</v>
      </c>
      <c s="32">
        <f>ROUND(ROUND(L1838,2)*ROUND(G1838,3),2)</f>
      </c>
      <c s="36" t="s">
        <v>61</v>
      </c>
      <c>
        <f>(M1838*21)/100</f>
      </c>
      <c t="s">
        <v>28</v>
      </c>
    </row>
    <row r="1839" spans="1:5" ht="25.5">
      <c r="A1839" s="35" t="s">
        <v>56</v>
      </c>
      <c r="E1839" s="39" t="s">
        <v>2273</v>
      </c>
    </row>
    <row r="1840" spans="1:5" ht="63.75">
      <c r="A1840" s="35" t="s">
        <v>57</v>
      </c>
      <c r="E1840" s="40" t="s">
        <v>2274</v>
      </c>
    </row>
    <row r="1841" spans="1:5" ht="12.75">
      <c r="A1841" t="s">
        <v>58</v>
      </c>
      <c r="E1841" s="39" t="s">
        <v>5</v>
      </c>
    </row>
    <row r="1842" spans="1:16" ht="12.75">
      <c r="A1842" t="s">
        <v>50</v>
      </c>
      <c s="34" t="s">
        <v>2275</v>
      </c>
      <c s="34" t="s">
        <v>2276</v>
      </c>
      <c s="35" t="s">
        <v>5</v>
      </c>
      <c s="6" t="s">
        <v>2277</v>
      </c>
      <c s="36" t="s">
        <v>446</v>
      </c>
      <c s="37">
        <v>740.44</v>
      </c>
      <c s="36">
        <v>0</v>
      </c>
      <c s="36">
        <f>ROUND(G1842*H1842,6)</f>
      </c>
      <c r="L1842" s="38">
        <v>0</v>
      </c>
      <c s="32">
        <f>ROUND(ROUND(L1842,2)*ROUND(G1842,3),2)</f>
      </c>
      <c s="36" t="s">
        <v>61</v>
      </c>
      <c>
        <f>(M1842*21)/100</f>
      </c>
      <c t="s">
        <v>28</v>
      </c>
    </row>
    <row r="1843" spans="1:5" ht="12.75">
      <c r="A1843" s="35" t="s">
        <v>56</v>
      </c>
      <c r="E1843" s="39" t="s">
        <v>2277</v>
      </c>
    </row>
    <row r="1844" spans="1:5" ht="51">
      <c r="A1844" s="35" t="s">
        <v>57</v>
      </c>
      <c r="E1844" s="40" t="s">
        <v>2278</v>
      </c>
    </row>
    <row r="1845" spans="1:5" ht="12.75">
      <c r="A1845" t="s">
        <v>58</v>
      </c>
      <c r="E1845" s="39" t="s">
        <v>5</v>
      </c>
    </row>
    <row r="1846" spans="1:16" ht="12.75">
      <c r="A1846" t="s">
        <v>50</v>
      </c>
      <c s="34" t="s">
        <v>2279</v>
      </c>
      <c s="34" t="s">
        <v>2280</v>
      </c>
      <c s="35" t="s">
        <v>5</v>
      </c>
      <c s="6" t="s">
        <v>2281</v>
      </c>
      <c s="36" t="s">
        <v>446</v>
      </c>
      <c s="37">
        <v>851.506</v>
      </c>
      <c s="36">
        <v>0</v>
      </c>
      <c s="36">
        <f>ROUND(G1846*H1846,6)</f>
      </c>
      <c r="L1846" s="38">
        <v>0</v>
      </c>
      <c s="32">
        <f>ROUND(ROUND(L1846,2)*ROUND(G1846,3),2)</f>
      </c>
      <c s="36" t="s">
        <v>61</v>
      </c>
      <c>
        <f>(M1846*21)/100</f>
      </c>
      <c t="s">
        <v>28</v>
      </c>
    </row>
    <row r="1847" spans="1:5" ht="12.75">
      <c r="A1847" s="35" t="s">
        <v>56</v>
      </c>
      <c r="E1847" s="39" t="s">
        <v>2281</v>
      </c>
    </row>
    <row r="1848" spans="1:5" ht="76.5">
      <c r="A1848" s="35" t="s">
        <v>57</v>
      </c>
      <c r="E1848" s="40" t="s">
        <v>2282</v>
      </c>
    </row>
    <row r="1849" spans="1:5" ht="12.75">
      <c r="A1849" t="s">
        <v>58</v>
      </c>
      <c r="E1849" s="39" t="s">
        <v>5</v>
      </c>
    </row>
    <row r="1850" spans="1:16" ht="25.5">
      <c r="A1850" t="s">
        <v>50</v>
      </c>
      <c s="34" t="s">
        <v>2283</v>
      </c>
      <c s="34" t="s">
        <v>2284</v>
      </c>
      <c s="35" t="s">
        <v>5</v>
      </c>
      <c s="6" t="s">
        <v>2285</v>
      </c>
      <c s="36" t="s">
        <v>446</v>
      </c>
      <c s="37">
        <v>311.71</v>
      </c>
      <c s="36">
        <v>0</v>
      </c>
      <c s="36">
        <f>ROUND(G1850*H1850,6)</f>
      </c>
      <c r="L1850" s="38">
        <v>0</v>
      </c>
      <c s="32">
        <f>ROUND(ROUND(L1850,2)*ROUND(G1850,3),2)</f>
      </c>
      <c s="36" t="s">
        <v>61</v>
      </c>
      <c>
        <f>(M1850*21)/100</f>
      </c>
      <c t="s">
        <v>28</v>
      </c>
    </row>
    <row r="1851" spans="1:5" ht="25.5">
      <c r="A1851" s="35" t="s">
        <v>56</v>
      </c>
      <c r="E1851" s="39" t="s">
        <v>2285</v>
      </c>
    </row>
    <row r="1852" spans="1:5" ht="63.75">
      <c r="A1852" s="35" t="s">
        <v>57</v>
      </c>
      <c r="E1852" s="40" t="s">
        <v>2274</v>
      </c>
    </row>
    <row r="1853" spans="1:5" ht="12.75">
      <c r="A1853" t="s">
        <v>58</v>
      </c>
      <c r="E1853" s="39" t="s">
        <v>5</v>
      </c>
    </row>
    <row r="1854" spans="1:16" ht="12.75">
      <c r="A1854" t="s">
        <v>50</v>
      </c>
      <c s="34" t="s">
        <v>2286</v>
      </c>
      <c s="34" t="s">
        <v>2287</v>
      </c>
      <c s="35" t="s">
        <v>5</v>
      </c>
      <c s="6" t="s">
        <v>2288</v>
      </c>
      <c s="36" t="s">
        <v>446</v>
      </c>
      <c s="37">
        <v>31.171</v>
      </c>
      <c s="36">
        <v>0</v>
      </c>
      <c s="36">
        <f>ROUND(G1854*H1854,6)</f>
      </c>
      <c r="L1854" s="38">
        <v>0</v>
      </c>
      <c s="32">
        <f>ROUND(ROUND(L1854,2)*ROUND(G1854,3),2)</f>
      </c>
      <c s="36" t="s">
        <v>61</v>
      </c>
      <c>
        <f>(M1854*21)/100</f>
      </c>
      <c t="s">
        <v>28</v>
      </c>
    </row>
    <row r="1855" spans="1:5" ht="12.75">
      <c r="A1855" s="35" t="s">
        <v>56</v>
      </c>
      <c r="E1855" s="39" t="s">
        <v>2288</v>
      </c>
    </row>
    <row r="1856" spans="1:5" ht="25.5">
      <c r="A1856" s="35" t="s">
        <v>57</v>
      </c>
      <c r="E1856" s="40" t="s">
        <v>2289</v>
      </c>
    </row>
    <row r="1857" spans="1:5" ht="12.75">
      <c r="A1857" t="s">
        <v>58</v>
      </c>
      <c r="E1857" s="39" t="s">
        <v>5</v>
      </c>
    </row>
    <row r="1858" spans="1:16" ht="12.75">
      <c r="A1858" t="s">
        <v>50</v>
      </c>
      <c s="34" t="s">
        <v>2290</v>
      </c>
      <c s="34" t="s">
        <v>2291</v>
      </c>
      <c s="35" t="s">
        <v>5</v>
      </c>
      <c s="6" t="s">
        <v>2292</v>
      </c>
      <c s="36" t="s">
        <v>446</v>
      </c>
      <c s="37">
        <v>69.07</v>
      </c>
      <c s="36">
        <v>0</v>
      </c>
      <c s="36">
        <f>ROUND(G1858*H1858,6)</f>
      </c>
      <c r="L1858" s="38">
        <v>0</v>
      </c>
      <c s="32">
        <f>ROUND(ROUND(L1858,2)*ROUND(G1858,3),2)</f>
      </c>
      <c s="36" t="s">
        <v>61</v>
      </c>
      <c>
        <f>(M1858*21)/100</f>
      </c>
      <c t="s">
        <v>28</v>
      </c>
    </row>
    <row r="1859" spans="1:5" ht="12.75">
      <c r="A1859" s="35" t="s">
        <v>56</v>
      </c>
      <c r="E1859" s="39" t="s">
        <v>2292</v>
      </c>
    </row>
    <row r="1860" spans="1:5" ht="153">
      <c r="A1860" s="35" t="s">
        <v>57</v>
      </c>
      <c r="E1860" s="40" t="s">
        <v>2293</v>
      </c>
    </row>
    <row r="1861" spans="1:5" ht="12.75">
      <c r="A1861" t="s">
        <v>58</v>
      </c>
      <c r="E1861" s="39" t="s">
        <v>5</v>
      </c>
    </row>
    <row r="1862" spans="1:16" ht="12.75">
      <c r="A1862" t="s">
        <v>50</v>
      </c>
      <c s="34" t="s">
        <v>2294</v>
      </c>
      <c s="34" t="s">
        <v>2295</v>
      </c>
      <c s="35" t="s">
        <v>5</v>
      </c>
      <c s="6" t="s">
        <v>2296</v>
      </c>
      <c s="36" t="s">
        <v>48</v>
      </c>
      <c s="37">
        <v>109.08</v>
      </c>
      <c s="36">
        <v>0</v>
      </c>
      <c s="36">
        <f>ROUND(G1862*H1862,6)</f>
      </c>
      <c r="L1862" s="38">
        <v>0</v>
      </c>
      <c s="32">
        <f>ROUND(ROUND(L1862,2)*ROUND(G1862,3),2)</f>
      </c>
      <c s="36" t="s">
        <v>61</v>
      </c>
      <c>
        <f>(M1862*21)/100</f>
      </c>
      <c t="s">
        <v>28</v>
      </c>
    </row>
    <row r="1863" spans="1:5" ht="12.75">
      <c r="A1863" s="35" t="s">
        <v>56</v>
      </c>
      <c r="E1863" s="39" t="s">
        <v>2296</v>
      </c>
    </row>
    <row r="1864" spans="1:5" ht="153">
      <c r="A1864" s="35" t="s">
        <v>57</v>
      </c>
      <c r="E1864" s="40" t="s">
        <v>2297</v>
      </c>
    </row>
    <row r="1865" spans="1:5" ht="12.75">
      <c r="A1865" t="s">
        <v>58</v>
      </c>
      <c r="E1865" s="39" t="s">
        <v>5</v>
      </c>
    </row>
    <row r="1866" spans="1:16" ht="12.75">
      <c r="A1866" t="s">
        <v>50</v>
      </c>
      <c s="34" t="s">
        <v>2298</v>
      </c>
      <c s="34" t="s">
        <v>2299</v>
      </c>
      <c s="35" t="s">
        <v>5</v>
      </c>
      <c s="6" t="s">
        <v>2300</v>
      </c>
      <c s="36" t="s">
        <v>48</v>
      </c>
      <c s="37">
        <v>119.988</v>
      </c>
      <c s="36">
        <v>0</v>
      </c>
      <c s="36">
        <f>ROUND(G1866*H1866,6)</f>
      </c>
      <c r="L1866" s="38">
        <v>0</v>
      </c>
      <c s="32">
        <f>ROUND(ROUND(L1866,2)*ROUND(G1866,3),2)</f>
      </c>
      <c s="36" t="s">
        <v>61</v>
      </c>
      <c>
        <f>(M1866*21)/100</f>
      </c>
      <c t="s">
        <v>28</v>
      </c>
    </row>
    <row r="1867" spans="1:5" ht="12.75">
      <c r="A1867" s="35" t="s">
        <v>56</v>
      </c>
      <c r="E1867" s="39" t="s">
        <v>2300</v>
      </c>
    </row>
    <row r="1868" spans="1:5" ht="178.5">
      <c r="A1868" s="35" t="s">
        <v>57</v>
      </c>
      <c r="E1868" s="40" t="s">
        <v>2301</v>
      </c>
    </row>
    <row r="1869" spans="1:5" ht="12.75">
      <c r="A1869" t="s">
        <v>58</v>
      </c>
      <c r="E1869" s="39" t="s">
        <v>5</v>
      </c>
    </row>
    <row r="1870" spans="1:16" ht="12.75">
      <c r="A1870" t="s">
        <v>50</v>
      </c>
      <c s="34" t="s">
        <v>2302</v>
      </c>
      <c s="34" t="s">
        <v>2303</v>
      </c>
      <c s="35" t="s">
        <v>5</v>
      </c>
      <c s="6" t="s">
        <v>2304</v>
      </c>
      <c s="36" t="s">
        <v>446</v>
      </c>
      <c s="37">
        <v>103.169</v>
      </c>
      <c s="36">
        <v>3E-05</v>
      </c>
      <c s="36">
        <f>ROUND(G1870*H1870,6)</f>
      </c>
      <c r="L1870" s="38">
        <v>0</v>
      </c>
      <c s="32">
        <f>ROUND(ROUND(L1870,2)*ROUND(G1870,3),2)</f>
      </c>
      <c s="36" t="s">
        <v>61</v>
      </c>
      <c>
        <f>(M1870*21)/100</f>
      </c>
      <c t="s">
        <v>28</v>
      </c>
    </row>
    <row r="1871" spans="1:5" ht="12.75">
      <c r="A1871" s="35" t="s">
        <v>56</v>
      </c>
      <c r="E1871" s="39" t="s">
        <v>2304</v>
      </c>
    </row>
    <row r="1872" spans="1:5" ht="204">
      <c r="A1872" s="35" t="s">
        <v>57</v>
      </c>
      <c r="E1872" s="40" t="s">
        <v>2305</v>
      </c>
    </row>
    <row r="1873" spans="1:5" ht="12.75">
      <c r="A1873" t="s">
        <v>58</v>
      </c>
      <c r="E1873" s="39" t="s">
        <v>5</v>
      </c>
    </row>
    <row r="1874" spans="1:16" ht="25.5">
      <c r="A1874" t="s">
        <v>50</v>
      </c>
      <c s="34" t="s">
        <v>2306</v>
      </c>
      <c s="34" t="s">
        <v>2307</v>
      </c>
      <c s="35" t="s">
        <v>5</v>
      </c>
      <c s="6" t="s">
        <v>2308</v>
      </c>
      <c s="36" t="s">
        <v>446</v>
      </c>
      <c s="37">
        <v>171.6</v>
      </c>
      <c s="36">
        <v>3E-05</v>
      </c>
      <c s="36">
        <f>ROUND(G1874*H1874,6)</f>
      </c>
      <c r="L1874" s="38">
        <v>0</v>
      </c>
      <c s="32">
        <f>ROUND(ROUND(L1874,2)*ROUND(G1874,3),2)</f>
      </c>
      <c s="36" t="s">
        <v>61</v>
      </c>
      <c>
        <f>(M1874*21)/100</f>
      </c>
      <c t="s">
        <v>28</v>
      </c>
    </row>
    <row r="1875" spans="1:5" ht="25.5">
      <c r="A1875" s="35" t="s">
        <v>56</v>
      </c>
      <c r="E1875" s="39" t="s">
        <v>2308</v>
      </c>
    </row>
    <row r="1876" spans="1:5" ht="178.5">
      <c r="A1876" s="35" t="s">
        <v>57</v>
      </c>
      <c r="E1876" s="40" t="s">
        <v>2309</v>
      </c>
    </row>
    <row r="1877" spans="1:5" ht="12.75">
      <c r="A1877" t="s">
        <v>58</v>
      </c>
      <c r="E1877" s="39" t="s">
        <v>5</v>
      </c>
    </row>
    <row r="1878" spans="1:16" ht="12.75">
      <c r="A1878" t="s">
        <v>50</v>
      </c>
      <c s="34" t="s">
        <v>2310</v>
      </c>
      <c s="34" t="s">
        <v>2311</v>
      </c>
      <c s="35" t="s">
        <v>5</v>
      </c>
      <c s="6" t="s">
        <v>2312</v>
      </c>
      <c s="36" t="s">
        <v>564</v>
      </c>
      <c s="37">
        <v>1498.74</v>
      </c>
      <c s="36">
        <v>0.001</v>
      </c>
      <c s="36">
        <f>ROUND(G1878*H1878,6)</f>
      </c>
      <c r="L1878" s="38">
        <v>0</v>
      </c>
      <c s="32">
        <f>ROUND(ROUND(L1878,2)*ROUND(G1878,3),2)</f>
      </c>
      <c s="36" t="s">
        <v>447</v>
      </c>
      <c>
        <f>(M1878*21)/100</f>
      </c>
      <c t="s">
        <v>28</v>
      </c>
    </row>
    <row r="1879" spans="1:5" ht="12.75">
      <c r="A1879" s="35" t="s">
        <v>56</v>
      </c>
      <c r="E1879" s="39" t="s">
        <v>2312</v>
      </c>
    </row>
    <row r="1880" spans="1:5" ht="344.25">
      <c r="A1880" s="35" t="s">
        <v>57</v>
      </c>
      <c r="E1880" s="42" t="s">
        <v>2313</v>
      </c>
    </row>
    <row r="1881" spans="1:5" ht="12.75">
      <c r="A1881" t="s">
        <v>58</v>
      </c>
      <c r="E1881" s="39" t="s">
        <v>5</v>
      </c>
    </row>
    <row r="1882" spans="1:16" ht="25.5">
      <c r="A1882" t="s">
        <v>50</v>
      </c>
      <c s="34" t="s">
        <v>2314</v>
      </c>
      <c s="34" t="s">
        <v>2315</v>
      </c>
      <c s="35" t="s">
        <v>5</v>
      </c>
      <c s="6" t="s">
        <v>2316</v>
      </c>
      <c s="36" t="s">
        <v>564</v>
      </c>
      <c s="37">
        <v>199.832</v>
      </c>
      <c s="36">
        <v>0.001</v>
      </c>
      <c s="36">
        <f>ROUND(G1882*H1882,6)</f>
      </c>
      <c r="L1882" s="38">
        <v>0</v>
      </c>
      <c s="32">
        <f>ROUND(ROUND(L1882,2)*ROUND(G1882,3),2)</f>
      </c>
      <c s="36" t="s">
        <v>447</v>
      </c>
      <c>
        <f>(M1882*21)/100</f>
      </c>
      <c t="s">
        <v>28</v>
      </c>
    </row>
    <row r="1883" spans="1:5" ht="25.5">
      <c r="A1883" s="35" t="s">
        <v>56</v>
      </c>
      <c r="E1883" s="39" t="s">
        <v>2316</v>
      </c>
    </row>
    <row r="1884" spans="1:5" ht="344.25">
      <c r="A1884" s="35" t="s">
        <v>57</v>
      </c>
      <c r="E1884" s="42" t="s">
        <v>2317</v>
      </c>
    </row>
    <row r="1885" spans="1:5" ht="12.75">
      <c r="A1885" t="s">
        <v>58</v>
      </c>
      <c r="E1885" s="39" t="s">
        <v>5</v>
      </c>
    </row>
    <row r="1886" spans="1:16" ht="12.75">
      <c r="A1886" t="s">
        <v>50</v>
      </c>
      <c s="34" t="s">
        <v>2318</v>
      </c>
      <c s="34" t="s">
        <v>2319</v>
      </c>
      <c s="35" t="s">
        <v>5</v>
      </c>
      <c s="6" t="s">
        <v>2320</v>
      </c>
      <c s="36" t="s">
        <v>564</v>
      </c>
      <c s="37">
        <v>442.048</v>
      </c>
      <c s="36">
        <v>0.001</v>
      </c>
      <c s="36">
        <f>ROUND(G1886*H1886,6)</f>
      </c>
      <c r="L1886" s="38">
        <v>0</v>
      </c>
      <c s="32">
        <f>ROUND(ROUND(L1886,2)*ROUND(G1886,3),2)</f>
      </c>
      <c s="36" t="s">
        <v>61</v>
      </c>
      <c>
        <f>(M1886*21)/100</f>
      </c>
      <c t="s">
        <v>28</v>
      </c>
    </row>
    <row r="1887" spans="1:5" ht="12.75">
      <c r="A1887" s="35" t="s">
        <v>56</v>
      </c>
      <c r="E1887" s="39" t="s">
        <v>2320</v>
      </c>
    </row>
    <row r="1888" spans="1:5" ht="165.75">
      <c r="A1888" s="35" t="s">
        <v>57</v>
      </c>
      <c r="E1888" s="42" t="s">
        <v>2321</v>
      </c>
    </row>
    <row r="1889" spans="1:5" ht="12.75">
      <c r="A1889" t="s">
        <v>58</v>
      </c>
      <c r="E1889" s="39" t="s">
        <v>5</v>
      </c>
    </row>
    <row r="1890" spans="1:16" ht="12.75">
      <c r="A1890" t="s">
        <v>50</v>
      </c>
      <c s="34" t="s">
        <v>2322</v>
      </c>
      <c s="34" t="s">
        <v>2323</v>
      </c>
      <c s="35" t="s">
        <v>5</v>
      </c>
      <c s="6" t="s">
        <v>2324</v>
      </c>
      <c s="36" t="s">
        <v>48</v>
      </c>
      <c s="37">
        <v>27</v>
      </c>
      <c s="36">
        <v>0.001</v>
      </c>
      <c s="36">
        <f>ROUND(G1890*H1890,6)</f>
      </c>
      <c r="L1890" s="38">
        <v>0</v>
      </c>
      <c s="32">
        <f>ROUND(ROUND(L1890,2)*ROUND(G1890,3),2)</f>
      </c>
      <c s="36" t="s">
        <v>61</v>
      </c>
      <c>
        <f>(M1890*21)/100</f>
      </c>
      <c t="s">
        <v>28</v>
      </c>
    </row>
    <row r="1891" spans="1:5" ht="12.75">
      <c r="A1891" s="35" t="s">
        <v>56</v>
      </c>
      <c r="E1891" s="39" t="s">
        <v>2324</v>
      </c>
    </row>
    <row r="1892" spans="1:5" ht="12.75">
      <c r="A1892" s="35" t="s">
        <v>57</v>
      </c>
      <c r="E1892" s="40" t="s">
        <v>5</v>
      </c>
    </row>
    <row r="1893" spans="1:5" ht="12.75">
      <c r="A1893" t="s">
        <v>58</v>
      </c>
      <c r="E1893" s="39" t="s">
        <v>5</v>
      </c>
    </row>
    <row r="1894" spans="1:16" ht="25.5">
      <c r="A1894" t="s">
        <v>50</v>
      </c>
      <c s="34" t="s">
        <v>2325</v>
      </c>
      <c s="34" t="s">
        <v>2326</v>
      </c>
      <c s="35" t="s">
        <v>5</v>
      </c>
      <c s="6" t="s">
        <v>2327</v>
      </c>
      <c s="36" t="s">
        <v>446</v>
      </c>
      <c s="37">
        <v>133.76</v>
      </c>
      <c s="36">
        <v>0.0888</v>
      </c>
      <c s="36">
        <f>ROUND(G1894*H1894,6)</f>
      </c>
      <c r="L1894" s="38">
        <v>0</v>
      </c>
      <c s="32">
        <f>ROUND(ROUND(L1894,2)*ROUND(G1894,3),2)</f>
      </c>
      <c s="36" t="s">
        <v>61</v>
      </c>
      <c>
        <f>(M1894*21)/100</f>
      </c>
      <c t="s">
        <v>28</v>
      </c>
    </row>
    <row r="1895" spans="1:5" ht="38.25">
      <c r="A1895" s="35" t="s">
        <v>56</v>
      </c>
      <c r="E1895" s="39" t="s">
        <v>2328</v>
      </c>
    </row>
    <row r="1896" spans="1:5" ht="140.25">
      <c r="A1896" s="35" t="s">
        <v>57</v>
      </c>
      <c r="E1896" s="42" t="s">
        <v>2329</v>
      </c>
    </row>
    <row r="1897" spans="1:5" ht="12.75">
      <c r="A1897" t="s">
        <v>58</v>
      </c>
      <c r="E1897" s="39" t="s">
        <v>5</v>
      </c>
    </row>
    <row r="1898" spans="1:16" ht="25.5">
      <c r="A1898" t="s">
        <v>50</v>
      </c>
      <c s="34" t="s">
        <v>2330</v>
      </c>
      <c s="34" t="s">
        <v>2331</v>
      </c>
      <c s="35" t="s">
        <v>5</v>
      </c>
      <c s="6" t="s">
        <v>2332</v>
      </c>
      <c s="36" t="s">
        <v>446</v>
      </c>
      <c s="37">
        <v>147.136</v>
      </c>
      <c s="36">
        <v>0.0888</v>
      </c>
      <c s="36">
        <f>ROUND(G1898*H1898,6)</f>
      </c>
      <c r="L1898" s="38">
        <v>0</v>
      </c>
      <c s="32">
        <f>ROUND(ROUND(L1898,2)*ROUND(G1898,3),2)</f>
      </c>
      <c s="36" t="s">
        <v>61</v>
      </c>
      <c>
        <f>(M1898*21)/100</f>
      </c>
      <c t="s">
        <v>28</v>
      </c>
    </row>
    <row r="1899" spans="1:5" ht="25.5">
      <c r="A1899" s="35" t="s">
        <v>56</v>
      </c>
      <c r="E1899" s="39" t="s">
        <v>2332</v>
      </c>
    </row>
    <row r="1900" spans="1:5" ht="165.75">
      <c r="A1900" s="35" t="s">
        <v>57</v>
      </c>
      <c r="E1900" s="42" t="s">
        <v>2333</v>
      </c>
    </row>
    <row r="1901" spans="1:5" ht="12.75">
      <c r="A1901" t="s">
        <v>58</v>
      </c>
      <c r="E1901" s="39" t="s">
        <v>5</v>
      </c>
    </row>
    <row r="1902" spans="1:16" ht="25.5">
      <c r="A1902" t="s">
        <v>50</v>
      </c>
      <c s="34" t="s">
        <v>2334</v>
      </c>
      <c s="34" t="s">
        <v>2335</v>
      </c>
      <c s="35" t="s">
        <v>5</v>
      </c>
      <c s="6" t="s">
        <v>2336</v>
      </c>
      <c s="36" t="s">
        <v>1095</v>
      </c>
      <c s="37">
        <v>12406.071</v>
      </c>
      <c s="36">
        <v>0</v>
      </c>
      <c s="36">
        <f>ROUND(G1902*H1902,6)</f>
      </c>
      <c r="L1902" s="38">
        <v>0</v>
      </c>
      <c s="32">
        <f>ROUND(ROUND(L1902,2)*ROUND(G1902,3),2)</f>
      </c>
      <c s="36" t="s">
        <v>447</v>
      </c>
      <c>
        <f>(M1902*21)/100</f>
      </c>
      <c t="s">
        <v>28</v>
      </c>
    </row>
    <row r="1903" spans="1:5" ht="25.5">
      <c r="A1903" s="35" t="s">
        <v>56</v>
      </c>
      <c r="E1903" s="39" t="s">
        <v>2336</v>
      </c>
    </row>
    <row r="1904" spans="1:5" ht="12.75">
      <c r="A1904" s="35" t="s">
        <v>57</v>
      </c>
      <c r="E1904" s="40" t="s">
        <v>5</v>
      </c>
    </row>
    <row r="1905" spans="1:5" ht="12.75">
      <c r="A1905" t="s">
        <v>58</v>
      </c>
      <c r="E1905" s="39" t="s">
        <v>5</v>
      </c>
    </row>
    <row r="1906" spans="1:13" ht="12.75">
      <c r="A1906" t="s">
        <v>47</v>
      </c>
      <c r="C1906" s="31" t="s">
        <v>2337</v>
      </c>
      <c r="E1906" s="33" t="s">
        <v>2338</v>
      </c>
      <c r="J1906" s="32">
        <f>0</f>
      </c>
      <c s="32">
        <f>0</f>
      </c>
      <c s="32">
        <f>0+L1907+L1911+L1915+L1919</f>
      </c>
      <c s="32">
        <f>0+M1907+M1911+M1915+M1919</f>
      </c>
    </row>
    <row r="1907" spans="1:16" ht="12.75">
      <c r="A1907" t="s">
        <v>50</v>
      </c>
      <c s="34" t="s">
        <v>2339</v>
      </c>
      <c s="34" t="s">
        <v>2340</v>
      </c>
      <c s="35" t="s">
        <v>5</v>
      </c>
      <c s="6" t="s">
        <v>2341</v>
      </c>
      <c s="36" t="s">
        <v>446</v>
      </c>
      <c s="37">
        <v>78.418</v>
      </c>
      <c s="36">
        <v>1E-05</v>
      </c>
      <c s="36">
        <f>ROUND(G1907*H1907,6)</f>
      </c>
      <c r="L1907" s="38">
        <v>0</v>
      </c>
      <c s="32">
        <f>ROUND(ROUND(L1907,2)*ROUND(G1907,3),2)</f>
      </c>
      <c s="36" t="s">
        <v>61</v>
      </c>
      <c>
        <f>(M1907*21)/100</f>
      </c>
      <c t="s">
        <v>28</v>
      </c>
    </row>
    <row r="1908" spans="1:5" ht="12.75">
      <c r="A1908" s="35" t="s">
        <v>56</v>
      </c>
      <c r="E1908" s="39" t="s">
        <v>2341</v>
      </c>
    </row>
    <row r="1909" spans="1:5" ht="76.5">
      <c r="A1909" s="35" t="s">
        <v>57</v>
      </c>
      <c r="E1909" s="40" t="s">
        <v>2342</v>
      </c>
    </row>
    <row r="1910" spans="1:5" ht="12.75">
      <c r="A1910" t="s">
        <v>58</v>
      </c>
      <c r="E1910" s="39" t="s">
        <v>5</v>
      </c>
    </row>
    <row r="1911" spans="1:16" ht="12.75">
      <c r="A1911" t="s">
        <v>50</v>
      </c>
      <c s="34" t="s">
        <v>2343</v>
      </c>
      <c s="34" t="s">
        <v>2344</v>
      </c>
      <c s="35" t="s">
        <v>5</v>
      </c>
      <c s="6" t="s">
        <v>2345</v>
      </c>
      <c s="36" t="s">
        <v>446</v>
      </c>
      <c s="37">
        <v>77.168</v>
      </c>
      <c s="36">
        <v>0.00023</v>
      </c>
      <c s="36">
        <f>ROUND(G1911*H1911,6)</f>
      </c>
      <c r="L1911" s="38">
        <v>0</v>
      </c>
      <c s="32">
        <f>ROUND(ROUND(L1911,2)*ROUND(G1911,3),2)</f>
      </c>
      <c s="36" t="s">
        <v>61</v>
      </c>
      <c>
        <f>(M1911*21)/100</f>
      </c>
      <c t="s">
        <v>28</v>
      </c>
    </row>
    <row r="1912" spans="1:5" ht="12.75">
      <c r="A1912" s="35" t="s">
        <v>56</v>
      </c>
      <c r="E1912" s="39" t="s">
        <v>2345</v>
      </c>
    </row>
    <row r="1913" spans="1:5" ht="76.5">
      <c r="A1913" s="35" t="s">
        <v>57</v>
      </c>
      <c r="E1913" s="40" t="s">
        <v>2346</v>
      </c>
    </row>
    <row r="1914" spans="1:5" ht="12.75">
      <c r="A1914" t="s">
        <v>58</v>
      </c>
      <c r="E1914" s="39" t="s">
        <v>5</v>
      </c>
    </row>
    <row r="1915" spans="1:16" ht="12.75">
      <c r="A1915" t="s">
        <v>50</v>
      </c>
      <c s="34" t="s">
        <v>2347</v>
      </c>
      <c s="34" t="s">
        <v>2348</v>
      </c>
      <c s="35" t="s">
        <v>5</v>
      </c>
      <c s="6" t="s">
        <v>2349</v>
      </c>
      <c s="36" t="s">
        <v>48</v>
      </c>
      <c s="37">
        <v>207</v>
      </c>
      <c s="36">
        <v>0.00023</v>
      </c>
      <c s="36">
        <f>ROUND(G1915*H1915,6)</f>
      </c>
      <c r="L1915" s="38">
        <v>0</v>
      </c>
      <c s="32">
        <f>ROUND(ROUND(L1915,2)*ROUND(G1915,3),2)</f>
      </c>
      <c s="36" t="s">
        <v>61</v>
      </c>
      <c>
        <f>(M1915*21)/100</f>
      </c>
      <c t="s">
        <v>28</v>
      </c>
    </row>
    <row r="1916" spans="1:5" ht="12.75">
      <c r="A1916" s="35" t="s">
        <v>56</v>
      </c>
      <c r="E1916" s="39" t="s">
        <v>2349</v>
      </c>
    </row>
    <row r="1917" spans="1:5" ht="63.75">
      <c r="A1917" s="35" t="s">
        <v>57</v>
      </c>
      <c r="E1917" s="40" t="s">
        <v>2350</v>
      </c>
    </row>
    <row r="1918" spans="1:5" ht="12.75">
      <c r="A1918" t="s">
        <v>58</v>
      </c>
      <c r="E1918" s="39" t="s">
        <v>5</v>
      </c>
    </row>
    <row r="1919" spans="1:16" ht="25.5">
      <c r="A1919" t="s">
        <v>50</v>
      </c>
      <c s="34" t="s">
        <v>2351</v>
      </c>
      <c s="34" t="s">
        <v>2352</v>
      </c>
      <c s="35" t="s">
        <v>5</v>
      </c>
      <c s="6" t="s">
        <v>2353</v>
      </c>
      <c s="36" t="s">
        <v>1095</v>
      </c>
      <c s="37">
        <v>824.954</v>
      </c>
      <c s="36">
        <v>0</v>
      </c>
      <c s="36">
        <f>ROUND(G1919*H1919,6)</f>
      </c>
      <c r="L1919" s="38">
        <v>0</v>
      </c>
      <c s="32">
        <f>ROUND(ROUND(L1919,2)*ROUND(G1919,3),2)</f>
      </c>
      <c s="36" t="s">
        <v>447</v>
      </c>
      <c>
        <f>(M1919*21)/100</f>
      </c>
      <c t="s">
        <v>28</v>
      </c>
    </row>
    <row r="1920" spans="1:5" ht="38.25">
      <c r="A1920" s="35" t="s">
        <v>56</v>
      </c>
      <c r="E1920" s="39" t="s">
        <v>2354</v>
      </c>
    </row>
    <row r="1921" spans="1:5" ht="12.75">
      <c r="A1921" s="35" t="s">
        <v>57</v>
      </c>
      <c r="E1921" s="40" t="s">
        <v>5</v>
      </c>
    </row>
    <row r="1922" spans="1:5" ht="12.75">
      <c r="A1922" t="s">
        <v>58</v>
      </c>
      <c r="E1922" s="39" t="s">
        <v>5</v>
      </c>
    </row>
    <row r="1923" spans="1:13" ht="12.75">
      <c r="A1923" t="s">
        <v>47</v>
      </c>
      <c r="C1923" s="31" t="s">
        <v>2355</v>
      </c>
      <c r="E1923" s="33" t="s">
        <v>2356</v>
      </c>
      <c r="J1923" s="32">
        <f>0</f>
      </c>
      <c s="32">
        <f>0</f>
      </c>
      <c s="32">
        <f>0+L1924+L1928+L1932+L1936+L1940+L1944+L1948+L1952+L1956+L1960+L1964+L1968</f>
      </c>
      <c s="32">
        <f>0+M1924+M1928+M1932+M1936+M1940+M1944+M1948+M1952+M1956+M1960+M1964+M1968</f>
      </c>
    </row>
    <row r="1924" spans="1:16" ht="12.75">
      <c r="A1924" t="s">
        <v>50</v>
      </c>
      <c s="34" t="s">
        <v>2357</v>
      </c>
      <c s="34" t="s">
        <v>2358</v>
      </c>
      <c s="35" t="s">
        <v>5</v>
      </c>
      <c s="6" t="s">
        <v>2359</v>
      </c>
      <c s="36" t="s">
        <v>446</v>
      </c>
      <c s="37">
        <v>161.16</v>
      </c>
      <c s="36">
        <v>0</v>
      </c>
      <c s="36">
        <f>ROUND(G1924*H1924,6)</f>
      </c>
      <c r="L1924" s="38">
        <v>0</v>
      </c>
      <c s="32">
        <f>ROUND(ROUND(L1924,2)*ROUND(G1924,3),2)</f>
      </c>
      <c s="36" t="s">
        <v>447</v>
      </c>
      <c>
        <f>(M1924*21)/100</f>
      </c>
      <c t="s">
        <v>28</v>
      </c>
    </row>
    <row r="1925" spans="1:5" ht="12.75">
      <c r="A1925" s="35" t="s">
        <v>56</v>
      </c>
      <c r="E1925" s="39" t="s">
        <v>2359</v>
      </c>
    </row>
    <row r="1926" spans="1:5" ht="191.25">
      <c r="A1926" s="35" t="s">
        <v>57</v>
      </c>
      <c r="E1926" s="40" t="s">
        <v>2360</v>
      </c>
    </row>
    <row r="1927" spans="1:5" ht="12.75">
      <c r="A1927" t="s">
        <v>58</v>
      </c>
      <c r="E1927" s="39" t="s">
        <v>5</v>
      </c>
    </row>
    <row r="1928" spans="1:16" ht="12.75">
      <c r="A1928" t="s">
        <v>50</v>
      </c>
      <c s="34" t="s">
        <v>2361</v>
      </c>
      <c s="34" t="s">
        <v>2362</v>
      </c>
      <c s="35" t="s">
        <v>5</v>
      </c>
      <c s="6" t="s">
        <v>2363</v>
      </c>
      <c s="36" t="s">
        <v>446</v>
      </c>
      <c s="37">
        <v>161.16</v>
      </c>
      <c s="36">
        <v>0.0002</v>
      </c>
      <c s="36">
        <f>ROUND(G1928*H1928,6)</f>
      </c>
      <c r="L1928" s="38">
        <v>0</v>
      </c>
      <c s="32">
        <f>ROUND(ROUND(L1928,2)*ROUND(G1928,3),2)</f>
      </c>
      <c s="36" t="s">
        <v>447</v>
      </c>
      <c>
        <f>(M1928*21)/100</f>
      </c>
      <c t="s">
        <v>28</v>
      </c>
    </row>
    <row r="1929" spans="1:5" ht="12.75">
      <c r="A1929" s="35" t="s">
        <v>56</v>
      </c>
      <c r="E1929" s="39" t="s">
        <v>2363</v>
      </c>
    </row>
    <row r="1930" spans="1:5" ht="191.25">
      <c r="A1930" s="35" t="s">
        <v>57</v>
      </c>
      <c r="E1930" s="40" t="s">
        <v>2360</v>
      </c>
    </row>
    <row r="1931" spans="1:5" ht="12.75">
      <c r="A1931" t="s">
        <v>58</v>
      </c>
      <c r="E1931" s="39" t="s">
        <v>5</v>
      </c>
    </row>
    <row r="1932" spans="1:16" ht="12.75">
      <c r="A1932" t="s">
        <v>50</v>
      </c>
      <c s="34" t="s">
        <v>2364</v>
      </c>
      <c s="34" t="s">
        <v>2365</v>
      </c>
      <c s="35" t="s">
        <v>5</v>
      </c>
      <c s="6" t="s">
        <v>2366</v>
      </c>
      <c s="36" t="s">
        <v>446</v>
      </c>
      <c s="37">
        <v>147.12</v>
      </c>
      <c s="36">
        <v>0</v>
      </c>
      <c s="36">
        <f>ROUND(G1932*H1932,6)</f>
      </c>
      <c r="L1932" s="38">
        <v>0</v>
      </c>
      <c s="32">
        <f>ROUND(ROUND(L1932,2)*ROUND(G1932,3),2)</f>
      </c>
      <c s="36" t="s">
        <v>447</v>
      </c>
      <c>
        <f>(M1932*21)/100</f>
      </c>
      <c t="s">
        <v>28</v>
      </c>
    </row>
    <row r="1933" spans="1:5" ht="12.75">
      <c r="A1933" s="35" t="s">
        <v>56</v>
      </c>
      <c r="E1933" s="39" t="s">
        <v>2366</v>
      </c>
    </row>
    <row r="1934" spans="1:5" ht="178.5">
      <c r="A1934" s="35" t="s">
        <v>57</v>
      </c>
      <c r="E1934" s="42" t="s">
        <v>2367</v>
      </c>
    </row>
    <row r="1935" spans="1:5" ht="12.75">
      <c r="A1935" t="s">
        <v>58</v>
      </c>
      <c r="E1935" s="39" t="s">
        <v>5</v>
      </c>
    </row>
    <row r="1936" spans="1:16" ht="12.75">
      <c r="A1936" t="s">
        <v>50</v>
      </c>
      <c s="34" t="s">
        <v>2368</v>
      </c>
      <c s="34" t="s">
        <v>2369</v>
      </c>
      <c s="35" t="s">
        <v>5</v>
      </c>
      <c s="6" t="s">
        <v>2370</v>
      </c>
      <c s="36" t="s">
        <v>48</v>
      </c>
      <c s="37">
        <v>151.76</v>
      </c>
      <c s="36">
        <v>1E-05</v>
      </c>
      <c s="36">
        <f>ROUND(G1936*H1936,6)</f>
      </c>
      <c r="L1936" s="38">
        <v>0</v>
      </c>
      <c s="32">
        <f>ROUND(ROUND(L1936,2)*ROUND(G1936,3),2)</f>
      </c>
      <c s="36" t="s">
        <v>447</v>
      </c>
      <c>
        <f>(M1936*21)/100</f>
      </c>
      <c t="s">
        <v>28</v>
      </c>
    </row>
    <row r="1937" spans="1:5" ht="12.75">
      <c r="A1937" s="35" t="s">
        <v>56</v>
      </c>
      <c r="E1937" s="39" t="s">
        <v>2370</v>
      </c>
    </row>
    <row r="1938" spans="1:5" ht="165.75">
      <c r="A1938" s="35" t="s">
        <v>57</v>
      </c>
      <c r="E1938" s="40" t="s">
        <v>2371</v>
      </c>
    </row>
    <row r="1939" spans="1:5" ht="12.75">
      <c r="A1939" t="s">
        <v>58</v>
      </c>
      <c r="E1939" s="39" t="s">
        <v>5</v>
      </c>
    </row>
    <row r="1940" spans="1:16" ht="12.75">
      <c r="A1940" t="s">
        <v>50</v>
      </c>
      <c s="34" t="s">
        <v>2372</v>
      </c>
      <c s="34" t="s">
        <v>2373</v>
      </c>
      <c s="35" t="s">
        <v>5</v>
      </c>
      <c s="6" t="s">
        <v>2374</v>
      </c>
      <c s="36" t="s">
        <v>446</v>
      </c>
      <c s="37">
        <v>146.91</v>
      </c>
      <c s="36">
        <v>0.0003</v>
      </c>
      <c s="36">
        <f>ROUND(G1940*H1940,6)</f>
      </c>
      <c r="L1940" s="38">
        <v>0</v>
      </c>
      <c s="32">
        <f>ROUND(ROUND(L1940,2)*ROUND(G1940,3),2)</f>
      </c>
      <c s="36" t="s">
        <v>61</v>
      </c>
      <c>
        <f>(M1940*21)/100</f>
      </c>
      <c t="s">
        <v>28</v>
      </c>
    </row>
    <row r="1941" spans="1:5" ht="12.75">
      <c r="A1941" s="35" t="s">
        <v>56</v>
      </c>
      <c r="E1941" s="39" t="s">
        <v>2374</v>
      </c>
    </row>
    <row r="1942" spans="1:5" ht="178.5">
      <c r="A1942" s="35" t="s">
        <v>57</v>
      </c>
      <c r="E1942" s="40" t="s">
        <v>2375</v>
      </c>
    </row>
    <row r="1943" spans="1:5" ht="12.75">
      <c r="A1943" t="s">
        <v>58</v>
      </c>
      <c r="E1943" s="39" t="s">
        <v>5</v>
      </c>
    </row>
    <row r="1944" spans="1:16" ht="38.25">
      <c r="A1944" t="s">
        <v>50</v>
      </c>
      <c s="34" t="s">
        <v>2376</v>
      </c>
      <c s="34" t="s">
        <v>2377</v>
      </c>
      <c s="35" t="s">
        <v>5</v>
      </c>
      <c s="6" t="s">
        <v>2378</v>
      </c>
      <c s="36" t="s">
        <v>446</v>
      </c>
      <c s="37">
        <v>187.84</v>
      </c>
      <c s="36">
        <v>0.0028</v>
      </c>
      <c s="36">
        <f>ROUND(G1944*H1944,6)</f>
      </c>
      <c r="L1944" s="38">
        <v>0</v>
      </c>
      <c s="32">
        <f>ROUND(ROUND(L1944,2)*ROUND(G1944,3),2)</f>
      </c>
      <c s="36" t="s">
        <v>61</v>
      </c>
      <c>
        <f>(M1944*21)/100</f>
      </c>
      <c t="s">
        <v>28</v>
      </c>
    </row>
    <row r="1945" spans="1:5" ht="38.25">
      <c r="A1945" s="35" t="s">
        <v>56</v>
      </c>
      <c r="E1945" s="39" t="s">
        <v>2379</v>
      </c>
    </row>
    <row r="1946" spans="1:5" ht="216.75">
      <c r="A1946" s="35" t="s">
        <v>57</v>
      </c>
      <c r="E1946" s="40" t="s">
        <v>2380</v>
      </c>
    </row>
    <row r="1947" spans="1:5" ht="12.75">
      <c r="A1947" t="s">
        <v>58</v>
      </c>
      <c r="E1947" s="39" t="s">
        <v>5</v>
      </c>
    </row>
    <row r="1948" spans="1:16" ht="12.75">
      <c r="A1948" t="s">
        <v>50</v>
      </c>
      <c s="34" t="s">
        <v>2381</v>
      </c>
      <c s="34" t="s">
        <v>2382</v>
      </c>
      <c s="35" t="s">
        <v>5</v>
      </c>
      <c s="6" t="s">
        <v>2383</v>
      </c>
      <c s="36" t="s">
        <v>48</v>
      </c>
      <c s="37">
        <v>170.275</v>
      </c>
      <c s="36">
        <v>0.00038</v>
      </c>
      <c s="36">
        <f>ROUND(G1948*H1948,6)</f>
      </c>
      <c r="L1948" s="38">
        <v>0</v>
      </c>
      <c s="32">
        <f>ROUND(ROUND(L1948,2)*ROUND(G1948,3),2)</f>
      </c>
      <c s="36" t="s">
        <v>61</v>
      </c>
      <c>
        <f>(M1948*21)/100</f>
      </c>
      <c t="s">
        <v>28</v>
      </c>
    </row>
    <row r="1949" spans="1:5" ht="12.75">
      <c r="A1949" s="35" t="s">
        <v>56</v>
      </c>
      <c r="E1949" s="39" t="s">
        <v>2383</v>
      </c>
    </row>
    <row r="1950" spans="1:5" ht="204">
      <c r="A1950" s="35" t="s">
        <v>57</v>
      </c>
      <c r="E1950" s="40" t="s">
        <v>2384</v>
      </c>
    </row>
    <row r="1951" spans="1:5" ht="12.75">
      <c r="A1951" t="s">
        <v>58</v>
      </c>
      <c r="E1951" s="39" t="s">
        <v>5</v>
      </c>
    </row>
    <row r="1952" spans="1:16" ht="25.5">
      <c r="A1952" t="s">
        <v>50</v>
      </c>
      <c s="34" t="s">
        <v>2385</v>
      </c>
      <c s="34" t="s">
        <v>2386</v>
      </c>
      <c s="35" t="s">
        <v>5</v>
      </c>
      <c s="6" t="s">
        <v>2387</v>
      </c>
      <c s="36" t="s">
        <v>446</v>
      </c>
      <c s="37">
        <v>99.84</v>
      </c>
      <c s="36">
        <v>0.0075</v>
      </c>
      <c s="36">
        <f>ROUND(G1952*H1952,6)</f>
      </c>
      <c r="L1952" s="38">
        <v>0</v>
      </c>
      <c s="32">
        <f>ROUND(ROUND(L1952,2)*ROUND(G1952,3),2)</f>
      </c>
      <c s="36" t="s">
        <v>61</v>
      </c>
      <c>
        <f>(M1952*21)/100</f>
      </c>
      <c t="s">
        <v>28</v>
      </c>
    </row>
    <row r="1953" spans="1:5" ht="25.5">
      <c r="A1953" s="35" t="s">
        <v>56</v>
      </c>
      <c r="E1953" s="39" t="s">
        <v>2387</v>
      </c>
    </row>
    <row r="1954" spans="1:5" ht="89.25">
      <c r="A1954" s="35" t="s">
        <v>57</v>
      </c>
      <c r="E1954" s="40" t="s">
        <v>2388</v>
      </c>
    </row>
    <row r="1955" spans="1:5" ht="12.75">
      <c r="A1955" t="s">
        <v>58</v>
      </c>
      <c r="E1955" s="39" t="s">
        <v>5</v>
      </c>
    </row>
    <row r="1956" spans="1:16" ht="12.75">
      <c r="A1956" t="s">
        <v>50</v>
      </c>
      <c s="34" t="s">
        <v>2389</v>
      </c>
      <c s="34" t="s">
        <v>2390</v>
      </c>
      <c s="35" t="s">
        <v>5</v>
      </c>
      <c s="6" t="s">
        <v>2391</v>
      </c>
      <c s="36" t="s">
        <v>446</v>
      </c>
      <c s="37">
        <v>3.01</v>
      </c>
      <c s="36">
        <v>0.0075</v>
      </c>
      <c s="36">
        <f>ROUND(G1956*H1956,6)</f>
      </c>
      <c r="L1956" s="38">
        <v>0</v>
      </c>
      <c s="32">
        <f>ROUND(ROUND(L1956,2)*ROUND(G1956,3),2)</f>
      </c>
      <c s="36" t="s">
        <v>61</v>
      </c>
      <c>
        <f>(M1956*21)/100</f>
      </c>
      <c t="s">
        <v>28</v>
      </c>
    </row>
    <row r="1957" spans="1:5" ht="12.75">
      <c r="A1957" s="35" t="s">
        <v>56</v>
      </c>
      <c r="E1957" s="39" t="s">
        <v>2391</v>
      </c>
    </row>
    <row r="1958" spans="1:5" ht="12.75">
      <c r="A1958" s="35" t="s">
        <v>57</v>
      </c>
      <c r="E1958" s="40" t="s">
        <v>2392</v>
      </c>
    </row>
    <row r="1959" spans="1:5" ht="12.75">
      <c r="A1959" t="s">
        <v>58</v>
      </c>
      <c r="E1959" s="39" t="s">
        <v>5</v>
      </c>
    </row>
    <row r="1960" spans="1:16" ht="12.75">
      <c r="A1960" t="s">
        <v>50</v>
      </c>
      <c s="34" t="s">
        <v>2393</v>
      </c>
      <c s="34" t="s">
        <v>2394</v>
      </c>
      <c s="35" t="s">
        <v>5</v>
      </c>
      <c s="6" t="s">
        <v>2395</v>
      </c>
      <c s="36" t="s">
        <v>446</v>
      </c>
      <c s="37">
        <v>22.51</v>
      </c>
      <c s="36">
        <v>0.0075</v>
      </c>
      <c s="36">
        <f>ROUND(G1960*H1960,6)</f>
      </c>
      <c r="L1960" s="38">
        <v>0</v>
      </c>
      <c s="32">
        <f>ROUND(ROUND(L1960,2)*ROUND(G1960,3),2)</f>
      </c>
      <c s="36" t="s">
        <v>61</v>
      </c>
      <c>
        <f>(M1960*21)/100</f>
      </c>
      <c t="s">
        <v>28</v>
      </c>
    </row>
    <row r="1961" spans="1:5" ht="12.75">
      <c r="A1961" s="35" t="s">
        <v>56</v>
      </c>
      <c r="E1961" s="39" t="s">
        <v>2395</v>
      </c>
    </row>
    <row r="1962" spans="1:5" ht="12.75">
      <c r="A1962" s="35" t="s">
        <v>57</v>
      </c>
      <c r="E1962" s="40" t="s">
        <v>2396</v>
      </c>
    </row>
    <row r="1963" spans="1:5" ht="12.75">
      <c r="A1963" t="s">
        <v>58</v>
      </c>
      <c r="E1963" s="39" t="s">
        <v>5</v>
      </c>
    </row>
    <row r="1964" spans="1:16" ht="12.75">
      <c r="A1964" t="s">
        <v>50</v>
      </c>
      <c s="34" t="s">
        <v>2397</v>
      </c>
      <c s="34" t="s">
        <v>2398</v>
      </c>
      <c s="35" t="s">
        <v>5</v>
      </c>
      <c s="6" t="s">
        <v>2399</v>
      </c>
      <c s="36" t="s">
        <v>48</v>
      </c>
      <c s="37">
        <v>142.74</v>
      </c>
      <c s="36">
        <v>0</v>
      </c>
      <c s="36">
        <f>ROUND(G1964*H1964,6)</f>
      </c>
      <c r="L1964" s="38">
        <v>0</v>
      </c>
      <c s="32">
        <f>ROUND(ROUND(L1964,2)*ROUND(G1964,3),2)</f>
      </c>
      <c s="36" t="s">
        <v>447</v>
      </c>
      <c>
        <f>(M1964*21)/100</f>
      </c>
      <c t="s">
        <v>28</v>
      </c>
    </row>
    <row r="1965" spans="1:5" ht="12.75">
      <c r="A1965" s="35" t="s">
        <v>56</v>
      </c>
      <c r="E1965" s="39" t="s">
        <v>2399</v>
      </c>
    </row>
    <row r="1966" spans="1:5" ht="178.5">
      <c r="A1966" s="35" t="s">
        <v>57</v>
      </c>
      <c r="E1966" s="42" t="s">
        <v>2400</v>
      </c>
    </row>
    <row r="1967" spans="1:5" ht="12.75">
      <c r="A1967" t="s">
        <v>58</v>
      </c>
      <c r="E1967" s="39" t="s">
        <v>5</v>
      </c>
    </row>
    <row r="1968" spans="1:16" ht="25.5">
      <c r="A1968" t="s">
        <v>50</v>
      </c>
      <c s="34" t="s">
        <v>2401</v>
      </c>
      <c s="34" t="s">
        <v>2402</v>
      </c>
      <c s="35" t="s">
        <v>5</v>
      </c>
      <c s="6" t="s">
        <v>2403</v>
      </c>
      <c s="36" t="s">
        <v>1095</v>
      </c>
      <c s="37">
        <v>2445.979</v>
      </c>
      <c s="36">
        <v>0</v>
      </c>
      <c s="36">
        <f>ROUND(G1968*H1968,6)</f>
      </c>
      <c r="L1968" s="38">
        <v>0</v>
      </c>
      <c s="32">
        <f>ROUND(ROUND(L1968,2)*ROUND(G1968,3),2)</f>
      </c>
      <c s="36" t="s">
        <v>447</v>
      </c>
      <c>
        <f>(M1968*21)/100</f>
      </c>
      <c t="s">
        <v>28</v>
      </c>
    </row>
    <row r="1969" spans="1:5" ht="25.5">
      <c r="A1969" s="35" t="s">
        <v>56</v>
      </c>
      <c r="E1969" s="39" t="s">
        <v>2403</v>
      </c>
    </row>
    <row r="1970" spans="1:5" ht="12.75">
      <c r="A1970" s="35" t="s">
        <v>57</v>
      </c>
      <c r="E1970" s="40" t="s">
        <v>5</v>
      </c>
    </row>
    <row r="1971" spans="1:5" ht="12.75">
      <c r="A1971" t="s">
        <v>58</v>
      </c>
      <c r="E1971" s="39" t="s">
        <v>5</v>
      </c>
    </row>
    <row r="1972" spans="1:13" ht="12.75">
      <c r="A1972" t="s">
        <v>47</v>
      </c>
      <c r="C1972" s="31" t="s">
        <v>2404</v>
      </c>
      <c r="E1972" s="33" t="s">
        <v>2405</v>
      </c>
      <c r="J1972" s="32">
        <f>0</f>
      </c>
      <c s="32">
        <f>0</f>
      </c>
      <c s="32">
        <f>0+L1973+L1977+L1981+L1985+L1989+L1993+L1997+L2001+L2005+L2009+L2013+L2017+L2021+L2025+L2029+L2033+L2037+L2041+L2045+L2049+L2053</f>
      </c>
      <c s="32">
        <f>0+M1973+M1977+M1981+M1985+M1989+M1993+M1997+M2001+M2005+M2009+M2013+M2017+M2021+M2025+M2029+M2033+M2037+M2041+M2045+M2049+M2053</f>
      </c>
    </row>
    <row r="1973" spans="1:16" ht="12.75">
      <c r="A1973" t="s">
        <v>50</v>
      </c>
      <c s="34" t="s">
        <v>2406</v>
      </c>
      <c s="34" t="s">
        <v>2407</v>
      </c>
      <c s="35" t="s">
        <v>5</v>
      </c>
      <c s="6" t="s">
        <v>2408</v>
      </c>
      <c s="36" t="s">
        <v>446</v>
      </c>
      <c s="37">
        <v>349.567</v>
      </c>
      <c s="36">
        <v>0</v>
      </c>
      <c s="36">
        <f>ROUND(G1973*H1973,6)</f>
      </c>
      <c r="L1973" s="38">
        <v>0</v>
      </c>
      <c s="32">
        <f>ROUND(ROUND(L1973,2)*ROUND(G1973,3),2)</f>
      </c>
      <c s="36" t="s">
        <v>447</v>
      </c>
      <c>
        <f>(M1973*21)/100</f>
      </c>
      <c t="s">
        <v>28</v>
      </c>
    </row>
    <row r="1974" spans="1:5" ht="12.75">
      <c r="A1974" s="35" t="s">
        <v>56</v>
      </c>
      <c r="E1974" s="39" t="s">
        <v>2408</v>
      </c>
    </row>
    <row r="1975" spans="1:5" ht="12.75">
      <c r="A1975" s="35" t="s">
        <v>57</v>
      </c>
      <c r="E1975" s="40" t="s">
        <v>5</v>
      </c>
    </row>
    <row r="1976" spans="1:5" ht="12.75">
      <c r="A1976" t="s">
        <v>58</v>
      </c>
      <c r="E1976" s="39" t="s">
        <v>5</v>
      </c>
    </row>
    <row r="1977" spans="1:16" ht="12.75">
      <c r="A1977" t="s">
        <v>50</v>
      </c>
      <c s="34" t="s">
        <v>2409</v>
      </c>
      <c s="34" t="s">
        <v>2410</v>
      </c>
      <c s="35" t="s">
        <v>5</v>
      </c>
      <c s="6" t="s">
        <v>2411</v>
      </c>
      <c s="36" t="s">
        <v>446</v>
      </c>
      <c s="37">
        <v>349.567</v>
      </c>
      <c s="36">
        <v>0.0003</v>
      </c>
      <c s="36">
        <f>ROUND(G1977*H1977,6)</f>
      </c>
      <c r="L1977" s="38">
        <v>0</v>
      </c>
      <c s="32">
        <f>ROUND(ROUND(L1977,2)*ROUND(G1977,3),2)</f>
      </c>
      <c s="36" t="s">
        <v>447</v>
      </c>
      <c>
        <f>(M1977*21)/100</f>
      </c>
      <c t="s">
        <v>28</v>
      </c>
    </row>
    <row r="1978" spans="1:5" ht="12.75">
      <c r="A1978" s="35" t="s">
        <v>56</v>
      </c>
      <c r="E1978" s="39" t="s">
        <v>2411</v>
      </c>
    </row>
    <row r="1979" spans="1:5" ht="12.75">
      <c r="A1979" s="35" t="s">
        <v>57</v>
      </c>
      <c r="E1979" s="40" t="s">
        <v>5</v>
      </c>
    </row>
    <row r="1980" spans="1:5" ht="12.75">
      <c r="A1980" t="s">
        <v>58</v>
      </c>
      <c r="E1980" s="39" t="s">
        <v>5</v>
      </c>
    </row>
    <row r="1981" spans="1:16" ht="25.5">
      <c r="A1981" t="s">
        <v>50</v>
      </c>
      <c s="34" t="s">
        <v>2412</v>
      </c>
      <c s="34" t="s">
        <v>2413</v>
      </c>
      <c s="35" t="s">
        <v>5</v>
      </c>
      <c s="6" t="s">
        <v>2414</v>
      </c>
      <c s="36" t="s">
        <v>446</v>
      </c>
      <c s="37">
        <v>349.567</v>
      </c>
      <c s="36">
        <v>0.00605</v>
      </c>
      <c s="36">
        <f>ROUND(G1981*H1981,6)</f>
      </c>
      <c r="L1981" s="38">
        <v>0</v>
      </c>
      <c s="32">
        <f>ROUND(ROUND(L1981,2)*ROUND(G1981,3),2)</f>
      </c>
      <c s="36" t="s">
        <v>61</v>
      </c>
      <c>
        <f>(M1981*21)/100</f>
      </c>
      <c t="s">
        <v>28</v>
      </c>
    </row>
    <row r="1982" spans="1:5" ht="38.25">
      <c r="A1982" s="35" t="s">
        <v>56</v>
      </c>
      <c r="E1982" s="39" t="s">
        <v>2415</v>
      </c>
    </row>
    <row r="1983" spans="1:5" ht="12.75">
      <c r="A1983" s="35" t="s">
        <v>57</v>
      </c>
      <c r="E1983" s="40" t="s">
        <v>5</v>
      </c>
    </row>
    <row r="1984" spans="1:5" ht="12.75">
      <c r="A1984" t="s">
        <v>58</v>
      </c>
      <c r="E1984" s="39" t="s">
        <v>5</v>
      </c>
    </row>
    <row r="1985" spans="1:16" ht="12.75">
      <c r="A1985" t="s">
        <v>50</v>
      </c>
      <c s="34" t="s">
        <v>2416</v>
      </c>
      <c s="34" t="s">
        <v>2417</v>
      </c>
      <c s="35" t="s">
        <v>5</v>
      </c>
      <c s="6" t="s">
        <v>2418</v>
      </c>
      <c s="36" t="s">
        <v>48</v>
      </c>
      <c s="37">
        <v>137.042</v>
      </c>
      <c s="36">
        <v>0.0005</v>
      </c>
      <c s="36">
        <f>ROUND(G1985*H1985,6)</f>
      </c>
      <c r="L1985" s="38">
        <v>0</v>
      </c>
      <c s="32">
        <f>ROUND(ROUND(L1985,2)*ROUND(G1985,3),2)</f>
      </c>
      <c s="36" t="s">
        <v>447</v>
      </c>
      <c>
        <f>(M1985*21)/100</f>
      </c>
      <c t="s">
        <v>28</v>
      </c>
    </row>
    <row r="1986" spans="1:5" ht="12.75">
      <c r="A1986" s="35" t="s">
        <v>56</v>
      </c>
      <c r="E1986" s="39" t="s">
        <v>2418</v>
      </c>
    </row>
    <row r="1987" spans="1:5" ht="216.75">
      <c r="A1987" s="35" t="s">
        <v>57</v>
      </c>
      <c r="E1987" s="40" t="s">
        <v>2419</v>
      </c>
    </row>
    <row r="1988" spans="1:5" ht="12.75">
      <c r="A1988" t="s">
        <v>58</v>
      </c>
      <c r="E1988" s="39" t="s">
        <v>5</v>
      </c>
    </row>
    <row r="1989" spans="1:16" ht="12.75">
      <c r="A1989" t="s">
        <v>50</v>
      </c>
      <c s="34" t="s">
        <v>2420</v>
      </c>
      <c s="34" t="s">
        <v>2421</v>
      </c>
      <c s="35" t="s">
        <v>5</v>
      </c>
      <c s="6" t="s">
        <v>2422</v>
      </c>
      <c s="36" t="s">
        <v>139</v>
      </c>
      <c s="37">
        <v>60</v>
      </c>
      <c s="36">
        <v>0</v>
      </c>
      <c s="36">
        <f>ROUND(G1989*H1989,6)</f>
      </c>
      <c r="L1989" s="38">
        <v>0</v>
      </c>
      <c s="32">
        <f>ROUND(ROUND(L1989,2)*ROUND(G1989,3),2)</f>
      </c>
      <c s="36" t="s">
        <v>447</v>
      </c>
      <c>
        <f>(M1989*21)/100</f>
      </c>
      <c t="s">
        <v>28</v>
      </c>
    </row>
    <row r="1990" spans="1:5" ht="12.75">
      <c r="A1990" s="35" t="s">
        <v>56</v>
      </c>
      <c r="E1990" s="39" t="s">
        <v>2422</v>
      </c>
    </row>
    <row r="1991" spans="1:5" ht="12.75">
      <c r="A1991" s="35" t="s">
        <v>57</v>
      </c>
      <c r="E1991" s="40" t="s">
        <v>5</v>
      </c>
    </row>
    <row r="1992" spans="1:5" ht="12.75">
      <c r="A1992" t="s">
        <v>58</v>
      </c>
      <c r="E1992" s="39" t="s">
        <v>5</v>
      </c>
    </row>
    <row r="1993" spans="1:16" ht="12.75">
      <c r="A1993" t="s">
        <v>50</v>
      </c>
      <c s="34" t="s">
        <v>2423</v>
      </c>
      <c s="34" t="s">
        <v>2424</v>
      </c>
      <c s="35" t="s">
        <v>5</v>
      </c>
      <c s="6" t="s">
        <v>2425</v>
      </c>
      <c s="36" t="s">
        <v>139</v>
      </c>
      <c s="37">
        <v>40</v>
      </c>
      <c s="36">
        <v>0</v>
      </c>
      <c s="36">
        <f>ROUND(G1993*H1993,6)</f>
      </c>
      <c r="L1993" s="38">
        <v>0</v>
      </c>
      <c s="32">
        <f>ROUND(ROUND(L1993,2)*ROUND(G1993,3),2)</f>
      </c>
      <c s="36" t="s">
        <v>447</v>
      </c>
      <c>
        <f>(M1993*21)/100</f>
      </c>
      <c t="s">
        <v>28</v>
      </c>
    </row>
    <row r="1994" spans="1:5" ht="12.75">
      <c r="A1994" s="35" t="s">
        <v>56</v>
      </c>
      <c r="E1994" s="39" t="s">
        <v>2425</v>
      </c>
    </row>
    <row r="1995" spans="1:5" ht="12.75">
      <c r="A1995" s="35" t="s">
        <v>57</v>
      </c>
      <c r="E1995" s="40" t="s">
        <v>5</v>
      </c>
    </row>
    <row r="1996" spans="1:5" ht="12.75">
      <c r="A1996" t="s">
        <v>58</v>
      </c>
      <c r="E1996" s="39" t="s">
        <v>5</v>
      </c>
    </row>
    <row r="1997" spans="1:16" ht="12.75">
      <c r="A1997" t="s">
        <v>50</v>
      </c>
      <c s="34" t="s">
        <v>2426</v>
      </c>
      <c s="34" t="s">
        <v>2427</v>
      </c>
      <c s="35" t="s">
        <v>5</v>
      </c>
      <c s="6" t="s">
        <v>2292</v>
      </c>
      <c s="36" t="s">
        <v>446</v>
      </c>
      <c s="37">
        <v>329.235</v>
      </c>
      <c s="36">
        <v>0</v>
      </c>
      <c s="36">
        <f>ROUND(G1997*H1997,6)</f>
      </c>
      <c r="L1997" s="38">
        <v>0</v>
      </c>
      <c s="32">
        <f>ROUND(ROUND(L1997,2)*ROUND(G1997,3),2)</f>
      </c>
      <c s="36" t="s">
        <v>61</v>
      </c>
      <c>
        <f>(M1997*21)/100</f>
      </c>
      <c t="s">
        <v>28</v>
      </c>
    </row>
    <row r="1998" spans="1:5" ht="12.75">
      <c r="A1998" s="35" t="s">
        <v>56</v>
      </c>
      <c r="E1998" s="39" t="s">
        <v>2292</v>
      </c>
    </row>
    <row r="1999" spans="1:5" ht="12.75">
      <c r="A1999" s="35" t="s">
        <v>57</v>
      </c>
      <c r="E1999" s="40" t="s">
        <v>5</v>
      </c>
    </row>
    <row r="2000" spans="1:5" ht="12.75">
      <c r="A2000" t="s">
        <v>58</v>
      </c>
      <c r="E2000" s="39" t="s">
        <v>5</v>
      </c>
    </row>
    <row r="2001" spans="1:16" ht="12.75">
      <c r="A2001" t="s">
        <v>50</v>
      </c>
      <c s="34" t="s">
        <v>2428</v>
      </c>
      <c s="34" t="s">
        <v>2429</v>
      </c>
      <c s="35" t="s">
        <v>5</v>
      </c>
      <c s="6" t="s">
        <v>2296</v>
      </c>
      <c s="36" t="s">
        <v>48</v>
      </c>
      <c s="37">
        <v>227.52</v>
      </c>
      <c s="36">
        <v>0</v>
      </c>
      <c s="36">
        <f>ROUND(G2001*H2001,6)</f>
      </c>
      <c r="L2001" s="38">
        <v>0</v>
      </c>
      <c s="32">
        <f>ROUND(ROUND(L2001,2)*ROUND(G2001,3),2)</f>
      </c>
      <c s="36" t="s">
        <v>61</v>
      </c>
      <c>
        <f>(M2001*21)/100</f>
      </c>
      <c t="s">
        <v>28</v>
      </c>
    </row>
    <row r="2002" spans="1:5" ht="12.75">
      <c r="A2002" s="35" t="s">
        <v>56</v>
      </c>
      <c r="E2002" s="39" t="s">
        <v>2296</v>
      </c>
    </row>
    <row r="2003" spans="1:5" ht="153">
      <c r="A2003" s="35" t="s">
        <v>57</v>
      </c>
      <c r="E2003" s="40" t="s">
        <v>2430</v>
      </c>
    </row>
    <row r="2004" spans="1:5" ht="12.75">
      <c r="A2004" t="s">
        <v>58</v>
      </c>
      <c r="E2004" s="39" t="s">
        <v>5</v>
      </c>
    </row>
    <row r="2005" spans="1:16" ht="12.75">
      <c r="A2005" t="s">
        <v>50</v>
      </c>
      <c s="34" t="s">
        <v>2431</v>
      </c>
      <c s="34" t="s">
        <v>2432</v>
      </c>
      <c s="35" t="s">
        <v>5</v>
      </c>
      <c s="6" t="s">
        <v>2433</v>
      </c>
      <c s="36" t="s">
        <v>48</v>
      </c>
      <c s="37">
        <v>109.485</v>
      </c>
      <c s="36">
        <v>0</v>
      </c>
      <c s="36">
        <f>ROUND(G2005*H2005,6)</f>
      </c>
      <c r="L2005" s="38">
        <v>0</v>
      </c>
      <c s="32">
        <f>ROUND(ROUND(L2005,2)*ROUND(G2005,3),2)</f>
      </c>
      <c s="36" t="s">
        <v>61</v>
      </c>
      <c>
        <f>(M2005*21)/100</f>
      </c>
      <c t="s">
        <v>28</v>
      </c>
    </row>
    <row r="2006" spans="1:5" ht="12.75">
      <c r="A2006" s="35" t="s">
        <v>56</v>
      </c>
      <c r="E2006" s="39" t="s">
        <v>2433</v>
      </c>
    </row>
    <row r="2007" spans="1:5" ht="165.75">
      <c r="A2007" s="35" t="s">
        <v>57</v>
      </c>
      <c r="E2007" s="40" t="s">
        <v>2434</v>
      </c>
    </row>
    <row r="2008" spans="1:5" ht="12.75">
      <c r="A2008" t="s">
        <v>58</v>
      </c>
      <c r="E2008" s="39" t="s">
        <v>5</v>
      </c>
    </row>
    <row r="2009" spans="1:16" ht="12.75">
      <c r="A2009" t="s">
        <v>50</v>
      </c>
      <c s="34" t="s">
        <v>2435</v>
      </c>
      <c s="34" t="s">
        <v>2436</v>
      </c>
      <c s="35" t="s">
        <v>5</v>
      </c>
      <c s="6" t="s">
        <v>2437</v>
      </c>
      <c s="36" t="s">
        <v>48</v>
      </c>
      <c s="37">
        <v>173.358</v>
      </c>
      <c s="36">
        <v>0.0001</v>
      </c>
      <c s="36">
        <f>ROUND(G2009*H2009,6)</f>
      </c>
      <c r="L2009" s="38">
        <v>0</v>
      </c>
      <c s="32">
        <f>ROUND(ROUND(L2009,2)*ROUND(G2009,3),2)</f>
      </c>
      <c s="36" t="s">
        <v>61</v>
      </c>
      <c>
        <f>(M2009*21)/100</f>
      </c>
      <c t="s">
        <v>28</v>
      </c>
    </row>
    <row r="2010" spans="1:5" ht="12.75">
      <c r="A2010" s="35" t="s">
        <v>56</v>
      </c>
      <c r="E2010" s="39" t="s">
        <v>2437</v>
      </c>
    </row>
    <row r="2011" spans="1:5" ht="255">
      <c r="A2011" s="35" t="s">
        <v>57</v>
      </c>
      <c r="E2011" s="40" t="s">
        <v>2438</v>
      </c>
    </row>
    <row r="2012" spans="1:5" ht="12.75">
      <c r="A2012" t="s">
        <v>58</v>
      </c>
      <c r="E2012" s="39" t="s">
        <v>5</v>
      </c>
    </row>
    <row r="2013" spans="1:16" ht="12.75">
      <c r="A2013" t="s">
        <v>50</v>
      </c>
      <c s="34" t="s">
        <v>2439</v>
      </c>
      <c s="34" t="s">
        <v>2440</v>
      </c>
      <c s="35" t="s">
        <v>5</v>
      </c>
      <c s="6" t="s">
        <v>2441</v>
      </c>
      <c s="36" t="s">
        <v>48</v>
      </c>
      <c s="37">
        <v>587.97</v>
      </c>
      <c s="36">
        <v>3E-05</v>
      </c>
      <c s="36">
        <f>ROUND(G2013*H2013,6)</f>
      </c>
      <c r="L2013" s="38">
        <v>0</v>
      </c>
      <c s="32">
        <f>ROUND(ROUND(L2013,2)*ROUND(G2013,3),2)</f>
      </c>
      <c s="36" t="s">
        <v>61</v>
      </c>
      <c>
        <f>(M2013*21)/100</f>
      </c>
      <c t="s">
        <v>28</v>
      </c>
    </row>
    <row r="2014" spans="1:5" ht="12.75">
      <c r="A2014" s="35" t="s">
        <v>56</v>
      </c>
      <c r="E2014" s="39" t="s">
        <v>2441</v>
      </c>
    </row>
    <row r="2015" spans="1:5" ht="369.75">
      <c r="A2015" s="35" t="s">
        <v>57</v>
      </c>
      <c r="E2015" s="40" t="s">
        <v>2442</v>
      </c>
    </row>
    <row r="2016" spans="1:5" ht="12.75">
      <c r="A2016" t="s">
        <v>58</v>
      </c>
      <c r="E2016" s="39" t="s">
        <v>5</v>
      </c>
    </row>
    <row r="2017" spans="1:16" ht="25.5">
      <c r="A2017" t="s">
        <v>50</v>
      </c>
      <c s="34" t="s">
        <v>2443</v>
      </c>
      <c s="34" t="s">
        <v>2444</v>
      </c>
      <c s="35" t="s">
        <v>5</v>
      </c>
      <c s="6" t="s">
        <v>2445</v>
      </c>
      <c s="36" t="s">
        <v>48</v>
      </c>
      <c s="37">
        <v>646.767</v>
      </c>
      <c s="36">
        <v>3E-05</v>
      </c>
      <c s="36">
        <f>ROUND(G2017*H2017,6)</f>
      </c>
      <c r="L2017" s="38">
        <v>0</v>
      </c>
      <c s="32">
        <f>ROUND(ROUND(L2017,2)*ROUND(G2017,3),2)</f>
      </c>
      <c s="36" t="s">
        <v>61</v>
      </c>
      <c>
        <f>(M2017*21)/100</f>
      </c>
      <c t="s">
        <v>28</v>
      </c>
    </row>
    <row r="2018" spans="1:5" ht="25.5">
      <c r="A2018" s="35" t="s">
        <v>56</v>
      </c>
      <c r="E2018" s="39" t="s">
        <v>2445</v>
      </c>
    </row>
    <row r="2019" spans="1:5" ht="409.5">
      <c r="A2019" s="35" t="s">
        <v>57</v>
      </c>
      <c r="E2019" s="40" t="s">
        <v>2446</v>
      </c>
    </row>
    <row r="2020" spans="1:5" ht="12.75">
      <c r="A2020" t="s">
        <v>58</v>
      </c>
      <c r="E2020" s="39" t="s">
        <v>5</v>
      </c>
    </row>
    <row r="2021" spans="1:16" ht="12.75">
      <c r="A2021" t="s">
        <v>50</v>
      </c>
      <c s="34" t="s">
        <v>2447</v>
      </c>
      <c s="34" t="s">
        <v>2448</v>
      </c>
      <c s="35" t="s">
        <v>5</v>
      </c>
      <c s="6" t="s">
        <v>2449</v>
      </c>
      <c s="36" t="s">
        <v>48</v>
      </c>
      <c s="37">
        <v>250.272</v>
      </c>
      <c s="36">
        <v>3E-05</v>
      </c>
      <c s="36">
        <f>ROUND(G2021*H2021,6)</f>
      </c>
      <c r="L2021" s="38">
        <v>0</v>
      </c>
      <c s="32">
        <f>ROUND(ROUND(L2021,2)*ROUND(G2021,3),2)</f>
      </c>
      <c s="36" t="s">
        <v>61</v>
      </c>
      <c>
        <f>(M2021*21)/100</f>
      </c>
      <c t="s">
        <v>28</v>
      </c>
    </row>
    <row r="2022" spans="1:5" ht="12.75">
      <c r="A2022" s="35" t="s">
        <v>56</v>
      </c>
      <c r="E2022" s="39" t="s">
        <v>2449</v>
      </c>
    </row>
    <row r="2023" spans="1:5" ht="178.5">
      <c r="A2023" s="35" t="s">
        <v>57</v>
      </c>
      <c r="E2023" s="40" t="s">
        <v>2450</v>
      </c>
    </row>
    <row r="2024" spans="1:5" ht="12.75">
      <c r="A2024" t="s">
        <v>58</v>
      </c>
      <c r="E2024" s="39" t="s">
        <v>5</v>
      </c>
    </row>
    <row r="2025" spans="1:16" ht="25.5">
      <c r="A2025" t="s">
        <v>50</v>
      </c>
      <c s="34" t="s">
        <v>2451</v>
      </c>
      <c s="34" t="s">
        <v>2452</v>
      </c>
      <c s="35" t="s">
        <v>5</v>
      </c>
      <c s="6" t="s">
        <v>2453</v>
      </c>
      <c s="36" t="s">
        <v>446</v>
      </c>
      <c s="37">
        <v>8.416</v>
      </c>
      <c s="36">
        <v>3E-05</v>
      </c>
      <c s="36">
        <f>ROUND(G2025*H2025,6)</f>
      </c>
      <c r="L2025" s="38">
        <v>0</v>
      </c>
      <c s="32">
        <f>ROUND(ROUND(L2025,2)*ROUND(G2025,3),2)</f>
      </c>
      <c s="36" t="s">
        <v>61</v>
      </c>
      <c>
        <f>(M2025*21)/100</f>
      </c>
      <c t="s">
        <v>28</v>
      </c>
    </row>
    <row r="2026" spans="1:5" ht="25.5">
      <c r="A2026" s="35" t="s">
        <v>56</v>
      </c>
      <c r="E2026" s="39" t="s">
        <v>2453</v>
      </c>
    </row>
    <row r="2027" spans="1:5" ht="140.25">
      <c r="A2027" s="35" t="s">
        <v>57</v>
      </c>
      <c r="E2027" s="40" t="s">
        <v>2454</v>
      </c>
    </row>
    <row r="2028" spans="1:5" ht="12.75">
      <c r="A2028" t="s">
        <v>58</v>
      </c>
      <c r="E2028" s="39" t="s">
        <v>5</v>
      </c>
    </row>
    <row r="2029" spans="1:16" ht="12.75">
      <c r="A2029" t="s">
        <v>50</v>
      </c>
      <c s="34" t="s">
        <v>2455</v>
      </c>
      <c s="34" t="s">
        <v>2456</v>
      </c>
      <c s="35" t="s">
        <v>5</v>
      </c>
      <c s="6" t="s">
        <v>2457</v>
      </c>
      <c s="36" t="s">
        <v>446</v>
      </c>
      <c s="37">
        <v>182.983</v>
      </c>
      <c s="36">
        <v>0.0129</v>
      </c>
      <c s="36">
        <f>ROUND(G2029*H2029,6)</f>
      </c>
      <c r="L2029" s="38">
        <v>0</v>
      </c>
      <c s="32">
        <f>ROUND(ROUND(L2029,2)*ROUND(G2029,3),2)</f>
      </c>
      <c s="36" t="s">
        <v>61</v>
      </c>
      <c>
        <f>(M2029*21)/100</f>
      </c>
      <c t="s">
        <v>28</v>
      </c>
    </row>
    <row r="2030" spans="1:5" ht="12.75">
      <c r="A2030" s="35" t="s">
        <v>56</v>
      </c>
      <c r="E2030" s="39" t="s">
        <v>2457</v>
      </c>
    </row>
    <row r="2031" spans="1:5" ht="229.5">
      <c r="A2031" s="35" t="s">
        <v>57</v>
      </c>
      <c r="E2031" s="40" t="s">
        <v>2458</v>
      </c>
    </row>
    <row r="2032" spans="1:5" ht="12.75">
      <c r="A2032" t="s">
        <v>58</v>
      </c>
      <c r="E2032" s="39" t="s">
        <v>5</v>
      </c>
    </row>
    <row r="2033" spans="1:16" ht="25.5">
      <c r="A2033" t="s">
        <v>50</v>
      </c>
      <c s="34" t="s">
        <v>2459</v>
      </c>
      <c s="34" t="s">
        <v>2460</v>
      </c>
      <c s="35" t="s">
        <v>5</v>
      </c>
      <c s="6" t="s">
        <v>2461</v>
      </c>
      <c s="36" t="s">
        <v>446</v>
      </c>
      <c s="37">
        <v>3.991</v>
      </c>
      <c s="36">
        <v>0.0129</v>
      </c>
      <c s="36">
        <f>ROUND(G2033*H2033,6)</f>
      </c>
      <c r="L2033" s="38">
        <v>0</v>
      </c>
      <c s="32">
        <f>ROUND(ROUND(L2033,2)*ROUND(G2033,3),2)</f>
      </c>
      <c s="36" t="s">
        <v>61</v>
      </c>
      <c>
        <f>(M2033*21)/100</f>
      </c>
      <c t="s">
        <v>28</v>
      </c>
    </row>
    <row r="2034" spans="1:5" ht="25.5">
      <c r="A2034" s="35" t="s">
        <v>56</v>
      </c>
      <c r="E2034" s="39" t="s">
        <v>2461</v>
      </c>
    </row>
    <row r="2035" spans="1:5" ht="102">
      <c r="A2035" s="35" t="s">
        <v>57</v>
      </c>
      <c r="E2035" s="40" t="s">
        <v>2462</v>
      </c>
    </row>
    <row r="2036" spans="1:5" ht="12.75">
      <c r="A2036" t="s">
        <v>58</v>
      </c>
      <c r="E2036" s="39" t="s">
        <v>5</v>
      </c>
    </row>
    <row r="2037" spans="1:16" ht="12.75">
      <c r="A2037" t="s">
        <v>50</v>
      </c>
      <c s="34" t="s">
        <v>2463</v>
      </c>
      <c s="34" t="s">
        <v>2464</v>
      </c>
      <c s="35" t="s">
        <v>5</v>
      </c>
      <c s="6" t="s">
        <v>2312</v>
      </c>
      <c s="36" t="s">
        <v>564</v>
      </c>
      <c s="37">
        <v>2097.395</v>
      </c>
      <c s="36">
        <v>0.001</v>
      </c>
      <c s="36">
        <f>ROUND(G2037*H2037,6)</f>
      </c>
      <c r="L2037" s="38">
        <v>0</v>
      </c>
      <c s="32">
        <f>ROUND(ROUND(L2037,2)*ROUND(G2037,3),2)</f>
      </c>
      <c s="36" t="s">
        <v>447</v>
      </c>
      <c>
        <f>(M2037*21)/100</f>
      </c>
      <c t="s">
        <v>28</v>
      </c>
    </row>
    <row r="2038" spans="1:5" ht="12.75">
      <c r="A2038" s="35" t="s">
        <v>56</v>
      </c>
      <c r="E2038" s="39" t="s">
        <v>2312</v>
      </c>
    </row>
    <row r="2039" spans="1:5" ht="293.25">
      <c r="A2039" s="35" t="s">
        <v>57</v>
      </c>
      <c r="E2039" s="42" t="s">
        <v>2465</v>
      </c>
    </row>
    <row r="2040" spans="1:5" ht="12.75">
      <c r="A2040" t="s">
        <v>58</v>
      </c>
      <c r="E2040" s="39" t="s">
        <v>5</v>
      </c>
    </row>
    <row r="2041" spans="1:16" ht="25.5">
      <c r="A2041" t="s">
        <v>50</v>
      </c>
      <c s="34" t="s">
        <v>2466</v>
      </c>
      <c s="34" t="s">
        <v>2467</v>
      </c>
      <c s="35" t="s">
        <v>5</v>
      </c>
      <c s="6" t="s">
        <v>2316</v>
      </c>
      <c s="36" t="s">
        <v>564</v>
      </c>
      <c s="37">
        <v>279.653</v>
      </c>
      <c s="36">
        <v>0.001</v>
      </c>
      <c s="36">
        <f>ROUND(G2041*H2041,6)</f>
      </c>
      <c r="L2041" s="38">
        <v>0</v>
      </c>
      <c s="32">
        <f>ROUND(ROUND(L2041,2)*ROUND(G2041,3),2)</f>
      </c>
      <c s="36" t="s">
        <v>447</v>
      </c>
      <c>
        <f>(M2041*21)/100</f>
      </c>
      <c t="s">
        <v>28</v>
      </c>
    </row>
    <row r="2042" spans="1:5" ht="25.5">
      <c r="A2042" s="35" t="s">
        <v>56</v>
      </c>
      <c r="E2042" s="39" t="s">
        <v>2316</v>
      </c>
    </row>
    <row r="2043" spans="1:5" ht="293.25">
      <c r="A2043" s="35" t="s">
        <v>57</v>
      </c>
      <c r="E2043" s="42" t="s">
        <v>2468</v>
      </c>
    </row>
    <row r="2044" spans="1:5" ht="12.75">
      <c r="A2044" t="s">
        <v>58</v>
      </c>
      <c r="E2044" s="39" t="s">
        <v>5</v>
      </c>
    </row>
    <row r="2045" spans="1:16" ht="12.75">
      <c r="A2045" t="s">
        <v>50</v>
      </c>
      <c s="34" t="s">
        <v>2469</v>
      </c>
      <c s="34" t="s">
        <v>2470</v>
      </c>
      <c s="35" t="s">
        <v>5</v>
      </c>
      <c s="6" t="s">
        <v>2320</v>
      </c>
      <c s="36" t="s">
        <v>564</v>
      </c>
      <c s="37">
        <v>2107.1</v>
      </c>
      <c s="36">
        <v>0.001</v>
      </c>
      <c s="36">
        <f>ROUND(G2045*H2045,6)</f>
      </c>
      <c r="L2045" s="38">
        <v>0</v>
      </c>
      <c s="32">
        <f>ROUND(ROUND(L2045,2)*ROUND(G2045,3),2)</f>
      </c>
      <c s="36" t="s">
        <v>61</v>
      </c>
      <c>
        <f>(M2045*21)/100</f>
      </c>
      <c t="s">
        <v>28</v>
      </c>
    </row>
    <row r="2046" spans="1:5" ht="12.75">
      <c r="A2046" s="35" t="s">
        <v>56</v>
      </c>
      <c r="E2046" s="39" t="s">
        <v>2320</v>
      </c>
    </row>
    <row r="2047" spans="1:5" ht="165.75">
      <c r="A2047" s="35" t="s">
        <v>57</v>
      </c>
      <c r="E2047" s="42" t="s">
        <v>2471</v>
      </c>
    </row>
    <row r="2048" spans="1:5" ht="12.75">
      <c r="A2048" t="s">
        <v>58</v>
      </c>
      <c r="E2048" s="39" t="s">
        <v>5</v>
      </c>
    </row>
    <row r="2049" spans="1:16" ht="25.5">
      <c r="A2049" t="s">
        <v>50</v>
      </c>
      <c s="34" t="s">
        <v>2472</v>
      </c>
      <c s="34" t="s">
        <v>2473</v>
      </c>
      <c s="35" t="s">
        <v>5</v>
      </c>
      <c s="6" t="s">
        <v>2474</v>
      </c>
      <c s="36" t="s">
        <v>446</v>
      </c>
      <c s="37">
        <v>215.604</v>
      </c>
      <c s="36">
        <v>0.001</v>
      </c>
      <c s="36">
        <f>ROUND(G2049*H2049,6)</f>
      </c>
      <c r="L2049" s="38">
        <v>0</v>
      </c>
      <c s="32">
        <f>ROUND(ROUND(L2049,2)*ROUND(G2049,3),2)</f>
      </c>
      <c s="36" t="s">
        <v>61</v>
      </c>
      <c>
        <f>(M2049*21)/100</f>
      </c>
      <c t="s">
        <v>28</v>
      </c>
    </row>
    <row r="2050" spans="1:5" ht="25.5">
      <c r="A2050" s="35" t="s">
        <v>56</v>
      </c>
      <c r="E2050" s="39" t="s">
        <v>2474</v>
      </c>
    </row>
    <row r="2051" spans="1:5" ht="102">
      <c r="A2051" s="35" t="s">
        <v>57</v>
      </c>
      <c r="E2051" s="40" t="s">
        <v>2475</v>
      </c>
    </row>
    <row r="2052" spans="1:5" ht="12.75">
      <c r="A2052" t="s">
        <v>58</v>
      </c>
      <c r="E2052" s="39" t="s">
        <v>5</v>
      </c>
    </row>
    <row r="2053" spans="1:16" ht="25.5">
      <c r="A2053" t="s">
        <v>50</v>
      </c>
      <c s="34" t="s">
        <v>2476</v>
      </c>
      <c s="34" t="s">
        <v>2477</v>
      </c>
      <c s="35" t="s">
        <v>5</v>
      </c>
      <c s="6" t="s">
        <v>2478</v>
      </c>
      <c s="36" t="s">
        <v>1095</v>
      </c>
      <c s="37">
        <v>16569.818</v>
      </c>
      <c s="36">
        <v>0</v>
      </c>
      <c s="36">
        <f>ROUND(G2053*H2053,6)</f>
      </c>
      <c r="L2053" s="38">
        <v>0</v>
      </c>
      <c s="32">
        <f>ROUND(ROUND(L2053,2)*ROUND(G2053,3),2)</f>
      </c>
      <c s="36" t="s">
        <v>447</v>
      </c>
      <c>
        <f>(M2053*21)/100</f>
      </c>
      <c t="s">
        <v>28</v>
      </c>
    </row>
    <row r="2054" spans="1:5" ht="25.5">
      <c r="A2054" s="35" t="s">
        <v>56</v>
      </c>
      <c r="E2054" s="39" t="s">
        <v>2478</v>
      </c>
    </row>
    <row r="2055" spans="1:5" ht="12.75">
      <c r="A2055" s="35" t="s">
        <v>57</v>
      </c>
      <c r="E2055" s="40" t="s">
        <v>5</v>
      </c>
    </row>
    <row r="2056" spans="1:5" ht="12.75">
      <c r="A2056" t="s">
        <v>58</v>
      </c>
      <c r="E2056" s="39" t="s">
        <v>5</v>
      </c>
    </row>
    <row r="2057" spans="1:13" ht="12.75">
      <c r="A2057" t="s">
        <v>47</v>
      </c>
      <c r="C2057" s="31" t="s">
        <v>2479</v>
      </c>
      <c r="E2057" s="33" t="s">
        <v>2480</v>
      </c>
      <c r="J2057" s="32">
        <f>0</f>
      </c>
      <c s="32">
        <f>0</f>
      </c>
      <c s="32">
        <f>0+L2058+L2062+L2066+L2070+L2074+L2078+L2082+L2086+L2090+L2094+L2098+L2102</f>
      </c>
      <c s="32">
        <f>0+M2058+M2062+M2066+M2070+M2074+M2078+M2082+M2086+M2090+M2094+M2098+M2102</f>
      </c>
    </row>
    <row r="2058" spans="1:16" ht="12.75">
      <c r="A2058" t="s">
        <v>50</v>
      </c>
      <c s="34" t="s">
        <v>2481</v>
      </c>
      <c s="34" t="s">
        <v>2482</v>
      </c>
      <c s="35" t="s">
        <v>5</v>
      </c>
      <c s="6" t="s">
        <v>2483</v>
      </c>
      <c s="36" t="s">
        <v>446</v>
      </c>
      <c s="37">
        <v>63.256</v>
      </c>
      <c s="36">
        <v>0.081</v>
      </c>
      <c s="36">
        <f>ROUND(G2058*H2058,6)</f>
      </c>
      <c r="L2058" s="38">
        <v>0</v>
      </c>
      <c s="32">
        <f>ROUND(ROUND(L2058,2)*ROUND(G2058,3),2)</f>
      </c>
      <c s="36" t="s">
        <v>61</v>
      </c>
      <c>
        <f>(M2058*21)/100</f>
      </c>
      <c t="s">
        <v>28</v>
      </c>
    </row>
    <row r="2059" spans="1:5" ht="12.75">
      <c r="A2059" s="35" t="s">
        <v>56</v>
      </c>
      <c r="E2059" s="39" t="s">
        <v>2483</v>
      </c>
    </row>
    <row r="2060" spans="1:5" ht="89.25">
      <c r="A2060" s="35" t="s">
        <v>57</v>
      </c>
      <c r="E2060" s="40" t="s">
        <v>2484</v>
      </c>
    </row>
    <row r="2061" spans="1:5" ht="12.75">
      <c r="A2061" t="s">
        <v>58</v>
      </c>
      <c r="E2061" s="39" t="s">
        <v>5</v>
      </c>
    </row>
    <row r="2062" spans="1:16" ht="25.5">
      <c r="A2062" t="s">
        <v>50</v>
      </c>
      <c s="34" t="s">
        <v>2485</v>
      </c>
      <c s="34" t="s">
        <v>2486</v>
      </c>
      <c s="35" t="s">
        <v>5</v>
      </c>
      <c s="6" t="s">
        <v>2487</v>
      </c>
      <c s="36" t="s">
        <v>446</v>
      </c>
      <c s="37">
        <v>74.89</v>
      </c>
      <c s="36">
        <v>0.081</v>
      </c>
      <c s="36">
        <f>ROUND(G2062*H2062,6)</f>
      </c>
      <c r="L2062" s="38">
        <v>0</v>
      </c>
      <c s="32">
        <f>ROUND(ROUND(L2062,2)*ROUND(G2062,3),2)</f>
      </c>
      <c s="36" t="s">
        <v>61</v>
      </c>
      <c>
        <f>(M2062*21)/100</f>
      </c>
      <c t="s">
        <v>28</v>
      </c>
    </row>
    <row r="2063" spans="1:5" ht="25.5">
      <c r="A2063" s="35" t="s">
        <v>56</v>
      </c>
      <c r="E2063" s="39" t="s">
        <v>2487</v>
      </c>
    </row>
    <row r="2064" spans="1:5" ht="114.75">
      <c r="A2064" s="35" t="s">
        <v>57</v>
      </c>
      <c r="E2064" s="40" t="s">
        <v>2488</v>
      </c>
    </row>
    <row r="2065" spans="1:5" ht="12.75">
      <c r="A2065" t="s">
        <v>58</v>
      </c>
      <c r="E2065" s="39" t="s">
        <v>5</v>
      </c>
    </row>
    <row r="2066" spans="1:16" ht="12.75">
      <c r="A2066" t="s">
        <v>50</v>
      </c>
      <c s="34" t="s">
        <v>2489</v>
      </c>
      <c s="34" t="s">
        <v>2490</v>
      </c>
      <c s="35" t="s">
        <v>5</v>
      </c>
      <c s="6" t="s">
        <v>2491</v>
      </c>
      <c s="36" t="s">
        <v>446</v>
      </c>
      <c s="37">
        <v>306.569</v>
      </c>
      <c s="36">
        <v>0.081</v>
      </c>
      <c s="36">
        <f>ROUND(G2066*H2066,6)</f>
      </c>
      <c r="L2066" s="38">
        <v>0</v>
      </c>
      <c s="32">
        <f>ROUND(ROUND(L2066,2)*ROUND(G2066,3),2)</f>
      </c>
      <c s="36" t="s">
        <v>61</v>
      </c>
      <c>
        <f>(M2066*21)/100</f>
      </c>
      <c t="s">
        <v>28</v>
      </c>
    </row>
    <row r="2067" spans="1:5" ht="12.75">
      <c r="A2067" s="35" t="s">
        <v>56</v>
      </c>
      <c r="E2067" s="39" t="s">
        <v>2491</v>
      </c>
    </row>
    <row r="2068" spans="1:5" ht="63.75">
      <c r="A2068" s="35" t="s">
        <v>57</v>
      </c>
      <c r="E2068" s="40" t="s">
        <v>2492</v>
      </c>
    </row>
    <row r="2069" spans="1:5" ht="12.75">
      <c r="A2069" t="s">
        <v>58</v>
      </c>
      <c r="E2069" s="39" t="s">
        <v>5</v>
      </c>
    </row>
    <row r="2070" spans="1:16" ht="12.75">
      <c r="A2070" t="s">
        <v>50</v>
      </c>
      <c s="34" t="s">
        <v>2493</v>
      </c>
      <c s="34" t="s">
        <v>2494</v>
      </c>
      <c s="35" t="s">
        <v>5</v>
      </c>
      <c s="6" t="s">
        <v>2495</v>
      </c>
      <c s="36" t="s">
        <v>446</v>
      </c>
      <c s="37">
        <v>169.9</v>
      </c>
      <c s="36">
        <v>0.0083</v>
      </c>
      <c s="36">
        <f>ROUND(G2070*H2070,6)</f>
      </c>
      <c r="L2070" s="38">
        <v>0</v>
      </c>
      <c s="32">
        <f>ROUND(ROUND(L2070,2)*ROUND(G2070,3),2)</f>
      </c>
      <c s="36" t="s">
        <v>61</v>
      </c>
      <c>
        <f>(M2070*21)/100</f>
      </c>
      <c t="s">
        <v>28</v>
      </c>
    </row>
    <row r="2071" spans="1:5" ht="12.75">
      <c r="A2071" s="35" t="s">
        <v>56</v>
      </c>
      <c r="E2071" s="39" t="s">
        <v>2495</v>
      </c>
    </row>
    <row r="2072" spans="1:5" ht="102">
      <c r="A2072" s="35" t="s">
        <v>57</v>
      </c>
      <c r="E2072" s="42" t="s">
        <v>2496</v>
      </c>
    </row>
    <row r="2073" spans="1:5" ht="12.75">
      <c r="A2073" t="s">
        <v>58</v>
      </c>
      <c r="E2073" s="39" t="s">
        <v>5</v>
      </c>
    </row>
    <row r="2074" spans="1:16" ht="25.5">
      <c r="A2074" t="s">
        <v>50</v>
      </c>
      <c s="34" t="s">
        <v>2497</v>
      </c>
      <c s="34" t="s">
        <v>2498</v>
      </c>
      <c s="35" t="s">
        <v>5</v>
      </c>
      <c s="6" t="s">
        <v>2499</v>
      </c>
      <c s="36" t="s">
        <v>446</v>
      </c>
      <c s="37">
        <v>128.278</v>
      </c>
      <c s="36">
        <v>0.0083</v>
      </c>
      <c s="36">
        <f>ROUND(G2074*H2074,6)</f>
      </c>
      <c r="L2074" s="38">
        <v>0</v>
      </c>
      <c s="32">
        <f>ROUND(ROUND(L2074,2)*ROUND(G2074,3),2)</f>
      </c>
      <c s="36" t="s">
        <v>61</v>
      </c>
      <c>
        <f>(M2074*21)/100</f>
      </c>
      <c t="s">
        <v>28</v>
      </c>
    </row>
    <row r="2075" spans="1:5" ht="38.25">
      <c r="A2075" s="35" t="s">
        <v>56</v>
      </c>
      <c r="E2075" s="39" t="s">
        <v>2500</v>
      </c>
    </row>
    <row r="2076" spans="1:5" ht="12.75">
      <c r="A2076" s="35" t="s">
        <v>57</v>
      </c>
      <c r="E2076" s="40" t="s">
        <v>5</v>
      </c>
    </row>
    <row r="2077" spans="1:5" ht="12.75">
      <c r="A2077" t="s">
        <v>58</v>
      </c>
      <c r="E2077" s="39" t="s">
        <v>5</v>
      </c>
    </row>
    <row r="2078" spans="1:16" ht="12.75">
      <c r="A2078" t="s">
        <v>50</v>
      </c>
      <c s="34" t="s">
        <v>2501</v>
      </c>
      <c s="34" t="s">
        <v>2502</v>
      </c>
      <c s="35" t="s">
        <v>5</v>
      </c>
      <c s="6" t="s">
        <v>2503</v>
      </c>
      <c s="36" t="s">
        <v>48</v>
      </c>
      <c s="37">
        <v>49.613</v>
      </c>
      <c s="36">
        <v>0.081</v>
      </c>
      <c s="36">
        <f>ROUND(G2078*H2078,6)</f>
      </c>
      <c r="L2078" s="38">
        <v>0</v>
      </c>
      <c s="32">
        <f>ROUND(ROUND(L2078,2)*ROUND(G2078,3),2)</f>
      </c>
      <c s="36" t="s">
        <v>61</v>
      </c>
      <c>
        <f>(M2078*21)/100</f>
      </c>
      <c t="s">
        <v>28</v>
      </c>
    </row>
    <row r="2079" spans="1:5" ht="12.75">
      <c r="A2079" s="35" t="s">
        <v>56</v>
      </c>
      <c r="E2079" s="39" t="s">
        <v>2503</v>
      </c>
    </row>
    <row r="2080" spans="1:5" ht="76.5">
      <c r="A2080" s="35" t="s">
        <v>57</v>
      </c>
      <c r="E2080" s="40" t="s">
        <v>2504</v>
      </c>
    </row>
    <row r="2081" spans="1:5" ht="12.75">
      <c r="A2081" t="s">
        <v>58</v>
      </c>
      <c r="E2081" s="39" t="s">
        <v>5</v>
      </c>
    </row>
    <row r="2082" spans="1:16" ht="25.5">
      <c r="A2082" t="s">
        <v>50</v>
      </c>
      <c s="34" t="s">
        <v>2505</v>
      </c>
      <c s="34" t="s">
        <v>2506</v>
      </c>
      <c s="35" t="s">
        <v>5</v>
      </c>
      <c s="6" t="s">
        <v>2507</v>
      </c>
      <c s="36" t="s">
        <v>48</v>
      </c>
      <c s="37">
        <v>85</v>
      </c>
      <c s="36">
        <v>0.0083</v>
      </c>
      <c s="36">
        <f>ROUND(G2082*H2082,6)</f>
      </c>
      <c r="L2082" s="38">
        <v>0</v>
      </c>
      <c s="32">
        <f>ROUND(ROUND(L2082,2)*ROUND(G2082,3),2)</f>
      </c>
      <c s="36" t="s">
        <v>61</v>
      </c>
      <c>
        <f>(M2082*21)/100</f>
      </c>
      <c t="s">
        <v>28</v>
      </c>
    </row>
    <row r="2083" spans="1:5" ht="25.5">
      <c r="A2083" s="35" t="s">
        <v>56</v>
      </c>
      <c r="E2083" s="39" t="s">
        <v>2507</v>
      </c>
    </row>
    <row r="2084" spans="1:5" ht="51">
      <c r="A2084" s="35" t="s">
        <v>57</v>
      </c>
      <c r="E2084" s="40" t="s">
        <v>895</v>
      </c>
    </row>
    <row r="2085" spans="1:5" ht="12.75">
      <c r="A2085" t="s">
        <v>58</v>
      </c>
      <c r="E2085" s="39" t="s">
        <v>5</v>
      </c>
    </row>
    <row r="2086" spans="1:16" ht="25.5">
      <c r="A2086" t="s">
        <v>50</v>
      </c>
      <c s="34" t="s">
        <v>2508</v>
      </c>
      <c s="34" t="s">
        <v>2509</v>
      </c>
      <c s="35" t="s">
        <v>5</v>
      </c>
      <c s="6" t="s">
        <v>2510</v>
      </c>
      <c s="36" t="s">
        <v>48</v>
      </c>
      <c s="37">
        <v>27.563</v>
      </c>
      <c s="36">
        <v>0.081</v>
      </c>
      <c s="36">
        <f>ROUND(G2086*H2086,6)</f>
      </c>
      <c r="L2086" s="38">
        <v>0</v>
      </c>
      <c s="32">
        <f>ROUND(ROUND(L2086,2)*ROUND(G2086,3),2)</f>
      </c>
      <c s="36" t="s">
        <v>61</v>
      </c>
      <c>
        <f>(M2086*21)/100</f>
      </c>
      <c t="s">
        <v>28</v>
      </c>
    </row>
    <row r="2087" spans="1:5" ht="25.5">
      <c r="A2087" s="35" t="s">
        <v>56</v>
      </c>
      <c r="E2087" s="39" t="s">
        <v>2510</v>
      </c>
    </row>
    <row r="2088" spans="1:5" ht="76.5">
      <c r="A2088" s="35" t="s">
        <v>57</v>
      </c>
      <c r="E2088" s="40" t="s">
        <v>2511</v>
      </c>
    </row>
    <row r="2089" spans="1:5" ht="12.75">
      <c r="A2089" t="s">
        <v>58</v>
      </c>
      <c r="E2089" s="39" t="s">
        <v>5</v>
      </c>
    </row>
    <row r="2090" spans="1:16" ht="25.5">
      <c r="A2090" t="s">
        <v>50</v>
      </c>
      <c s="34" t="s">
        <v>2512</v>
      </c>
      <c s="34" t="s">
        <v>2513</v>
      </c>
      <c s="35" t="s">
        <v>5</v>
      </c>
      <c s="6" t="s">
        <v>2514</v>
      </c>
      <c s="36" t="s">
        <v>48</v>
      </c>
      <c s="37">
        <v>16.538</v>
      </c>
      <c s="36">
        <v>0.081</v>
      </c>
      <c s="36">
        <f>ROUND(G2090*H2090,6)</f>
      </c>
      <c r="L2090" s="38">
        <v>0</v>
      </c>
      <c s="32">
        <f>ROUND(ROUND(L2090,2)*ROUND(G2090,3),2)</f>
      </c>
      <c s="36" t="s">
        <v>61</v>
      </c>
      <c>
        <f>(M2090*21)/100</f>
      </c>
      <c t="s">
        <v>28</v>
      </c>
    </row>
    <row r="2091" spans="1:5" ht="25.5">
      <c r="A2091" s="35" t="s">
        <v>56</v>
      </c>
      <c r="E2091" s="39" t="s">
        <v>2514</v>
      </c>
    </row>
    <row r="2092" spans="1:5" ht="76.5">
      <c r="A2092" s="35" t="s">
        <v>57</v>
      </c>
      <c r="E2092" s="40" t="s">
        <v>2515</v>
      </c>
    </row>
    <row r="2093" spans="1:5" ht="12.75">
      <c r="A2093" t="s">
        <v>58</v>
      </c>
      <c r="E2093" s="39" t="s">
        <v>5</v>
      </c>
    </row>
    <row r="2094" spans="1:16" ht="25.5">
      <c r="A2094" t="s">
        <v>50</v>
      </c>
      <c s="34" t="s">
        <v>2516</v>
      </c>
      <c s="34" t="s">
        <v>2517</v>
      </c>
      <c s="35" t="s">
        <v>5</v>
      </c>
      <c s="6" t="s">
        <v>2518</v>
      </c>
      <c s="36" t="s">
        <v>446</v>
      </c>
      <c s="37">
        <v>107.488</v>
      </c>
      <c s="36">
        <v>0</v>
      </c>
      <c s="36">
        <f>ROUND(G2094*H2094,6)</f>
      </c>
      <c r="L2094" s="38">
        <v>0</v>
      </c>
      <c s="32">
        <f>ROUND(ROUND(L2094,2)*ROUND(G2094,3),2)</f>
      </c>
      <c s="36" t="s">
        <v>447</v>
      </c>
      <c>
        <f>(M2094*21)/100</f>
      </c>
      <c t="s">
        <v>28</v>
      </c>
    </row>
    <row r="2095" spans="1:5" ht="25.5">
      <c r="A2095" s="35" t="s">
        <v>56</v>
      </c>
      <c r="E2095" s="39" t="s">
        <v>2518</v>
      </c>
    </row>
    <row r="2096" spans="1:5" ht="12.75">
      <c r="A2096" s="35" t="s">
        <v>57</v>
      </c>
      <c r="E2096" s="40" t="s">
        <v>5</v>
      </c>
    </row>
    <row r="2097" spans="1:5" ht="12.75">
      <c r="A2097" t="s">
        <v>58</v>
      </c>
      <c r="E2097" s="39" t="s">
        <v>5</v>
      </c>
    </row>
    <row r="2098" spans="1:16" ht="12.75">
      <c r="A2098" t="s">
        <v>50</v>
      </c>
      <c s="34" t="s">
        <v>2519</v>
      </c>
      <c s="34" t="s">
        <v>2520</v>
      </c>
      <c s="35" t="s">
        <v>5</v>
      </c>
      <c s="6" t="s">
        <v>2521</v>
      </c>
      <c s="36" t="s">
        <v>446</v>
      </c>
      <c s="37">
        <v>38.975</v>
      </c>
      <c s="36">
        <v>0</v>
      </c>
      <c s="36">
        <f>ROUND(G2098*H2098,6)</f>
      </c>
      <c r="L2098" s="38">
        <v>0</v>
      </c>
      <c s="32">
        <f>ROUND(ROUND(L2098,2)*ROUND(G2098,3),2)</f>
      </c>
      <c s="36" t="s">
        <v>447</v>
      </c>
      <c>
        <f>(M2098*21)/100</f>
      </c>
      <c t="s">
        <v>28</v>
      </c>
    </row>
    <row r="2099" spans="1:5" ht="12.75">
      <c r="A2099" s="35" t="s">
        <v>56</v>
      </c>
      <c r="E2099" s="39" t="s">
        <v>2521</v>
      </c>
    </row>
    <row r="2100" spans="1:5" ht="12.75">
      <c r="A2100" s="35" t="s">
        <v>57</v>
      </c>
      <c r="E2100" s="40" t="s">
        <v>2522</v>
      </c>
    </row>
    <row r="2101" spans="1:5" ht="12.75">
      <c r="A2101" t="s">
        <v>58</v>
      </c>
      <c r="E2101" s="39" t="s">
        <v>5</v>
      </c>
    </row>
    <row r="2102" spans="1:16" ht="25.5">
      <c r="A2102" t="s">
        <v>50</v>
      </c>
      <c s="34" t="s">
        <v>2523</v>
      </c>
      <c s="34" t="s">
        <v>2524</v>
      </c>
      <c s="35" t="s">
        <v>5</v>
      </c>
      <c s="6" t="s">
        <v>2525</v>
      </c>
      <c s="36" t="s">
        <v>1095</v>
      </c>
      <c s="37">
        <v>10997.564</v>
      </c>
      <c s="36">
        <v>0</v>
      </c>
      <c s="36">
        <f>ROUND(G2102*H2102,6)</f>
      </c>
      <c r="L2102" s="38">
        <v>0</v>
      </c>
      <c s="32">
        <f>ROUND(ROUND(L2102,2)*ROUND(G2102,3),2)</f>
      </c>
      <c s="36" t="s">
        <v>447</v>
      </c>
      <c>
        <f>(M2102*21)/100</f>
      </c>
      <c t="s">
        <v>28</v>
      </c>
    </row>
    <row r="2103" spans="1:5" ht="25.5">
      <c r="A2103" s="35" t="s">
        <v>56</v>
      </c>
      <c r="E2103" s="39" t="s">
        <v>2525</v>
      </c>
    </row>
    <row r="2104" spans="1:5" ht="12.75">
      <c r="A2104" s="35" t="s">
        <v>57</v>
      </c>
      <c r="E2104" s="40" t="s">
        <v>5</v>
      </c>
    </row>
    <row r="2105" spans="1:5" ht="12.75">
      <c r="A2105" t="s">
        <v>58</v>
      </c>
      <c r="E2105" s="39" t="s">
        <v>5</v>
      </c>
    </row>
    <row r="2106" spans="1:13" ht="12.75">
      <c r="A2106" t="s">
        <v>47</v>
      </c>
      <c r="C2106" s="31" t="s">
        <v>2526</v>
      </c>
      <c r="E2106" s="33" t="s">
        <v>2527</v>
      </c>
      <c r="J2106" s="32">
        <f>0</f>
      </c>
      <c s="32">
        <f>0</f>
      </c>
      <c s="32">
        <f>0+L2107+L2111+L2115+L2119+L2123+L2127+L2131+L2135+L2139+L2143+L2147+L2151+L2155+L2159+L2163+L2167+L2171+L2175+L2179+L2183+L2187+L2191+L2195+L2199+L2203+L2207</f>
      </c>
      <c s="32">
        <f>0+M2107+M2111+M2115+M2119+M2123+M2127+M2131+M2135+M2139+M2143+M2147+M2151+M2155+M2159+M2163+M2167+M2171+M2175+M2179+M2183+M2187+M2191+M2195+M2199+M2203+M2207</f>
      </c>
    </row>
    <row r="2107" spans="1:16" ht="25.5">
      <c r="A2107" t="s">
        <v>50</v>
      </c>
      <c s="34" t="s">
        <v>2528</v>
      </c>
      <c s="34" t="s">
        <v>2529</v>
      </c>
      <c s="35" t="s">
        <v>5</v>
      </c>
      <c s="6" t="s">
        <v>2530</v>
      </c>
      <c s="36" t="s">
        <v>446</v>
      </c>
      <c s="37">
        <v>411.34</v>
      </c>
      <c s="36">
        <v>0.0005</v>
      </c>
      <c s="36">
        <f>ROUND(G2107*H2107,6)</f>
      </c>
      <c r="L2107" s="38">
        <v>0</v>
      </c>
      <c s="32">
        <f>ROUND(ROUND(L2107,2)*ROUND(G2107,3),2)</f>
      </c>
      <c s="36" t="s">
        <v>447</v>
      </c>
      <c>
        <f>(M2107*21)/100</f>
      </c>
      <c t="s">
        <v>28</v>
      </c>
    </row>
    <row r="2108" spans="1:5" ht="25.5">
      <c r="A2108" s="35" t="s">
        <v>56</v>
      </c>
      <c r="E2108" s="39" t="s">
        <v>2530</v>
      </c>
    </row>
    <row r="2109" spans="1:5" ht="114.75">
      <c r="A2109" s="35" t="s">
        <v>57</v>
      </c>
      <c r="E2109" s="42" t="s">
        <v>2531</v>
      </c>
    </row>
    <row r="2110" spans="1:5" ht="12.75">
      <c r="A2110" t="s">
        <v>58</v>
      </c>
      <c r="E2110" s="39" t="s">
        <v>5</v>
      </c>
    </row>
    <row r="2111" spans="1:16" ht="38.25">
      <c r="A2111" t="s">
        <v>50</v>
      </c>
      <c s="34" t="s">
        <v>2532</v>
      </c>
      <c s="34" t="s">
        <v>2533</v>
      </c>
      <c s="35" t="s">
        <v>5</v>
      </c>
      <c s="6" t="s">
        <v>2534</v>
      </c>
      <c s="36" t="s">
        <v>48</v>
      </c>
      <c s="37">
        <v>14</v>
      </c>
      <c s="36">
        <v>6E-05</v>
      </c>
      <c s="36">
        <f>ROUND(G2111*H2111,6)</f>
      </c>
      <c r="L2111" s="38">
        <v>0</v>
      </c>
      <c s="32">
        <f>ROUND(ROUND(L2111,2)*ROUND(G2111,3),2)</f>
      </c>
      <c s="36" t="s">
        <v>61</v>
      </c>
      <c>
        <f>(M2111*21)/100</f>
      </c>
      <c t="s">
        <v>28</v>
      </c>
    </row>
    <row r="2112" spans="1:5" ht="76.5">
      <c r="A2112" s="35" t="s">
        <v>56</v>
      </c>
      <c r="E2112" s="39" t="s">
        <v>2535</v>
      </c>
    </row>
    <row r="2113" spans="1:5" ht="38.25">
      <c r="A2113" s="35" t="s">
        <v>57</v>
      </c>
      <c r="E2113" s="40" t="s">
        <v>2536</v>
      </c>
    </row>
    <row r="2114" spans="1:5" ht="12.75">
      <c r="A2114" t="s">
        <v>58</v>
      </c>
      <c r="E2114" s="39" t="s">
        <v>5</v>
      </c>
    </row>
    <row r="2115" spans="1:16" ht="12.75">
      <c r="A2115" t="s">
        <v>50</v>
      </c>
      <c s="34" t="s">
        <v>2537</v>
      </c>
      <c s="34" t="s">
        <v>2538</v>
      </c>
      <c s="35" t="s">
        <v>5</v>
      </c>
      <c s="6" t="s">
        <v>2539</v>
      </c>
      <c s="36" t="s">
        <v>446</v>
      </c>
      <c s="37">
        <v>4376.321</v>
      </c>
      <c s="36">
        <v>0</v>
      </c>
      <c s="36">
        <f>ROUND(G2115*H2115,6)</f>
      </c>
      <c r="L2115" s="38">
        <v>0</v>
      </c>
      <c s="32">
        <f>ROUND(ROUND(L2115,2)*ROUND(G2115,3),2)</f>
      </c>
      <c s="36" t="s">
        <v>447</v>
      </c>
      <c>
        <f>(M2115*21)/100</f>
      </c>
      <c t="s">
        <v>28</v>
      </c>
    </row>
    <row r="2116" spans="1:5" ht="12.75">
      <c r="A2116" s="35" t="s">
        <v>56</v>
      </c>
      <c r="E2116" s="39" t="s">
        <v>2539</v>
      </c>
    </row>
    <row r="2117" spans="1:5" ht="229.5">
      <c r="A2117" s="35" t="s">
        <v>57</v>
      </c>
      <c r="E2117" s="40" t="s">
        <v>2540</v>
      </c>
    </row>
    <row r="2118" spans="1:5" ht="12.75">
      <c r="A2118" t="s">
        <v>58</v>
      </c>
      <c r="E2118" s="39" t="s">
        <v>5</v>
      </c>
    </row>
    <row r="2119" spans="1:16" ht="25.5">
      <c r="A2119" t="s">
        <v>50</v>
      </c>
      <c s="34" t="s">
        <v>2541</v>
      </c>
      <c s="34" t="s">
        <v>2542</v>
      </c>
      <c s="35" t="s">
        <v>5</v>
      </c>
      <c s="6" t="s">
        <v>2543</v>
      </c>
      <c s="36" t="s">
        <v>446</v>
      </c>
      <c s="37">
        <v>4439.701</v>
      </c>
      <c s="36">
        <v>0</v>
      </c>
      <c s="36">
        <f>ROUND(G2119*H2119,6)</f>
      </c>
      <c r="L2119" s="38">
        <v>0</v>
      </c>
      <c s="32">
        <f>ROUND(ROUND(L2119,2)*ROUND(G2119,3),2)</f>
      </c>
      <c s="36" t="s">
        <v>61</v>
      </c>
      <c>
        <f>(M2119*21)/100</f>
      </c>
      <c t="s">
        <v>28</v>
      </c>
    </row>
    <row r="2120" spans="1:5" ht="25.5">
      <c r="A2120" s="35" t="s">
        <v>56</v>
      </c>
      <c r="E2120" s="39" t="s">
        <v>2543</v>
      </c>
    </row>
    <row r="2121" spans="1:5" ht="229.5">
      <c r="A2121" s="35" t="s">
        <v>57</v>
      </c>
      <c r="E2121" s="40" t="s">
        <v>2544</v>
      </c>
    </row>
    <row r="2122" spans="1:5" ht="12.75">
      <c r="A2122" t="s">
        <v>58</v>
      </c>
      <c r="E2122" s="39" t="s">
        <v>5</v>
      </c>
    </row>
    <row r="2123" spans="1:16" ht="25.5">
      <c r="A2123" t="s">
        <v>50</v>
      </c>
      <c s="34" t="s">
        <v>2545</v>
      </c>
      <c s="34" t="s">
        <v>2546</v>
      </c>
      <c s="35" t="s">
        <v>5</v>
      </c>
      <c s="6" t="s">
        <v>2547</v>
      </c>
      <c s="36" t="s">
        <v>446</v>
      </c>
      <c s="37">
        <v>3216.301</v>
      </c>
      <c s="36">
        <v>2E-05</v>
      </c>
      <c s="36">
        <f>ROUND(G2123*H2123,6)</f>
      </c>
      <c r="L2123" s="38">
        <v>0</v>
      </c>
      <c s="32">
        <f>ROUND(ROUND(L2123,2)*ROUND(G2123,3),2)</f>
      </c>
      <c s="36" t="s">
        <v>61</v>
      </c>
      <c>
        <f>(M2123*21)/100</f>
      </c>
      <c t="s">
        <v>28</v>
      </c>
    </row>
    <row r="2124" spans="1:5" ht="25.5">
      <c r="A2124" s="35" t="s">
        <v>56</v>
      </c>
      <c r="E2124" s="39" t="s">
        <v>2547</v>
      </c>
    </row>
    <row r="2125" spans="1:5" ht="242.25">
      <c r="A2125" s="35" t="s">
        <v>57</v>
      </c>
      <c r="E2125" s="40" t="s">
        <v>2548</v>
      </c>
    </row>
    <row r="2126" spans="1:5" ht="12.75">
      <c r="A2126" t="s">
        <v>58</v>
      </c>
      <c r="E2126" s="39" t="s">
        <v>5</v>
      </c>
    </row>
    <row r="2127" spans="1:16" ht="25.5">
      <c r="A2127" t="s">
        <v>50</v>
      </c>
      <c s="34" t="s">
        <v>2549</v>
      </c>
      <c s="34" t="s">
        <v>2550</v>
      </c>
      <c s="35" t="s">
        <v>5</v>
      </c>
      <c s="6" t="s">
        <v>2551</v>
      </c>
      <c s="36" t="s">
        <v>446</v>
      </c>
      <c s="37">
        <v>482.398</v>
      </c>
      <c s="36">
        <v>2E-05</v>
      </c>
      <c s="36">
        <f>ROUND(G2127*H2127,6)</f>
      </c>
      <c r="L2127" s="38">
        <v>0</v>
      </c>
      <c s="32">
        <f>ROUND(ROUND(L2127,2)*ROUND(G2127,3),2)</f>
      </c>
      <c s="36" t="s">
        <v>61</v>
      </c>
      <c>
        <f>(M2127*21)/100</f>
      </c>
      <c t="s">
        <v>28</v>
      </c>
    </row>
    <row r="2128" spans="1:5" ht="25.5">
      <c r="A2128" s="35" t="s">
        <v>56</v>
      </c>
      <c r="E2128" s="39" t="s">
        <v>2551</v>
      </c>
    </row>
    <row r="2129" spans="1:5" ht="114.75">
      <c r="A2129" s="35" t="s">
        <v>57</v>
      </c>
      <c r="E2129" s="40" t="s">
        <v>2552</v>
      </c>
    </row>
    <row r="2130" spans="1:5" ht="12.75">
      <c r="A2130" t="s">
        <v>58</v>
      </c>
      <c r="E2130" s="39" t="s">
        <v>5</v>
      </c>
    </row>
    <row r="2131" spans="1:16" ht="38.25">
      <c r="A2131" t="s">
        <v>50</v>
      </c>
      <c s="34" t="s">
        <v>2553</v>
      </c>
      <c s="34" t="s">
        <v>2554</v>
      </c>
      <c s="35" t="s">
        <v>5</v>
      </c>
      <c s="6" t="s">
        <v>2555</v>
      </c>
      <c s="36" t="s">
        <v>446</v>
      </c>
      <c s="37">
        <v>5167.397</v>
      </c>
      <c s="36">
        <v>0.00014</v>
      </c>
      <c s="36">
        <f>ROUND(G2131*H2131,6)</f>
      </c>
      <c r="L2131" s="38">
        <v>0</v>
      </c>
      <c s="32">
        <f>ROUND(ROUND(L2131,2)*ROUND(G2131,3),2)</f>
      </c>
      <c s="36" t="s">
        <v>61</v>
      </c>
      <c>
        <f>(M2131*21)/100</f>
      </c>
      <c t="s">
        <v>28</v>
      </c>
    </row>
    <row r="2132" spans="1:5" ht="38.25">
      <c r="A2132" s="35" t="s">
        <v>56</v>
      </c>
      <c r="E2132" s="39" t="s">
        <v>2555</v>
      </c>
    </row>
    <row r="2133" spans="1:5" ht="293.25">
      <c r="A2133" s="35" t="s">
        <v>57</v>
      </c>
      <c r="E2133" s="40" t="s">
        <v>2556</v>
      </c>
    </row>
    <row r="2134" spans="1:5" ht="12.75">
      <c r="A2134" t="s">
        <v>58</v>
      </c>
      <c r="E2134" s="39" t="s">
        <v>5</v>
      </c>
    </row>
    <row r="2135" spans="1:16" ht="25.5">
      <c r="A2135" t="s">
        <v>50</v>
      </c>
      <c s="34" t="s">
        <v>2557</v>
      </c>
      <c s="34" t="s">
        <v>2558</v>
      </c>
      <c s="35" t="s">
        <v>5</v>
      </c>
      <c s="6" t="s">
        <v>2559</v>
      </c>
      <c s="36" t="s">
        <v>446</v>
      </c>
      <c s="37">
        <v>478.898</v>
      </c>
      <c s="36">
        <v>0.00033</v>
      </c>
      <c s="36">
        <f>ROUND(G2135*H2135,6)</f>
      </c>
      <c r="L2135" s="38">
        <v>0</v>
      </c>
      <c s="32">
        <f>ROUND(ROUND(L2135,2)*ROUND(G2135,3),2)</f>
      </c>
      <c s="36" t="s">
        <v>61</v>
      </c>
      <c>
        <f>(M2135*21)/100</f>
      </c>
      <c t="s">
        <v>28</v>
      </c>
    </row>
    <row r="2136" spans="1:5" ht="25.5">
      <c r="A2136" s="35" t="s">
        <v>56</v>
      </c>
      <c r="E2136" s="39" t="s">
        <v>2559</v>
      </c>
    </row>
    <row r="2137" spans="1:5" ht="114.75">
      <c r="A2137" s="35" t="s">
        <v>57</v>
      </c>
      <c r="E2137" s="40" t="s">
        <v>2560</v>
      </c>
    </row>
    <row r="2138" spans="1:5" ht="12.75">
      <c r="A2138" t="s">
        <v>58</v>
      </c>
      <c r="E2138" s="39" t="s">
        <v>5</v>
      </c>
    </row>
    <row r="2139" spans="1:16" ht="12.75">
      <c r="A2139" t="s">
        <v>50</v>
      </c>
      <c s="34" t="s">
        <v>2561</v>
      </c>
      <c s="34" t="s">
        <v>2562</v>
      </c>
      <c s="35" t="s">
        <v>5</v>
      </c>
      <c s="6" t="s">
        <v>2563</v>
      </c>
      <c s="36" t="s">
        <v>139</v>
      </c>
      <c s="37">
        <v>70</v>
      </c>
      <c s="36">
        <v>0</v>
      </c>
      <c s="36">
        <f>ROUND(G2139*H2139,6)</f>
      </c>
      <c r="L2139" s="38">
        <v>0</v>
      </c>
      <c s="32">
        <f>ROUND(ROUND(L2139,2)*ROUND(G2139,3),2)</f>
      </c>
      <c s="36" t="s">
        <v>61</v>
      </c>
      <c>
        <f>(M2139*21)/100</f>
      </c>
      <c t="s">
        <v>28</v>
      </c>
    </row>
    <row r="2140" spans="1:5" ht="12.75">
      <c r="A2140" s="35" t="s">
        <v>56</v>
      </c>
      <c r="E2140" s="39" t="s">
        <v>2563</v>
      </c>
    </row>
    <row r="2141" spans="1:5" ht="12.75">
      <c r="A2141" s="35" t="s">
        <v>57</v>
      </c>
      <c r="E2141" s="40" t="s">
        <v>5</v>
      </c>
    </row>
    <row r="2142" spans="1:5" ht="12.75">
      <c r="A2142" t="s">
        <v>58</v>
      </c>
      <c r="E2142" s="39" t="s">
        <v>5</v>
      </c>
    </row>
    <row r="2143" spans="1:16" ht="12.75">
      <c r="A2143" t="s">
        <v>50</v>
      </c>
      <c s="34" t="s">
        <v>2564</v>
      </c>
      <c s="34" t="s">
        <v>2565</v>
      </c>
      <c s="35" t="s">
        <v>5</v>
      </c>
      <c s="6" t="s">
        <v>2566</v>
      </c>
      <c s="36" t="s">
        <v>446</v>
      </c>
      <c s="37">
        <v>201.476</v>
      </c>
      <c s="36">
        <v>0</v>
      </c>
      <c s="36">
        <f>ROUND(G2143*H2143,6)</f>
      </c>
      <c r="L2143" s="38">
        <v>0</v>
      </c>
      <c s="32">
        <f>ROUND(ROUND(L2143,2)*ROUND(G2143,3),2)</f>
      </c>
      <c s="36" t="s">
        <v>447</v>
      </c>
      <c>
        <f>(M2143*21)/100</f>
      </c>
      <c t="s">
        <v>28</v>
      </c>
    </row>
    <row r="2144" spans="1:5" ht="12.75">
      <c r="A2144" s="35" t="s">
        <v>56</v>
      </c>
      <c r="E2144" s="39" t="s">
        <v>2566</v>
      </c>
    </row>
    <row r="2145" spans="1:5" ht="114.75">
      <c r="A2145" s="35" t="s">
        <v>57</v>
      </c>
      <c r="E2145" s="40" t="s">
        <v>2567</v>
      </c>
    </row>
    <row r="2146" spans="1:5" ht="12.75">
      <c r="A2146" t="s">
        <v>58</v>
      </c>
      <c r="E2146" s="39" t="s">
        <v>5</v>
      </c>
    </row>
    <row r="2147" spans="1:16" ht="12.75">
      <c r="A2147" t="s">
        <v>50</v>
      </c>
      <c s="34" t="s">
        <v>2568</v>
      </c>
      <c s="34" t="s">
        <v>2569</v>
      </c>
      <c s="35" t="s">
        <v>5</v>
      </c>
      <c s="6" t="s">
        <v>2570</v>
      </c>
      <c s="36" t="s">
        <v>446</v>
      </c>
      <c s="37">
        <v>170.217</v>
      </c>
      <c s="36">
        <v>0.00011</v>
      </c>
      <c s="36">
        <f>ROUND(G2147*H2147,6)</f>
      </c>
      <c r="L2147" s="38">
        <v>0</v>
      </c>
      <c s="32">
        <f>ROUND(ROUND(L2147,2)*ROUND(G2147,3),2)</f>
      </c>
      <c s="36" t="s">
        <v>447</v>
      </c>
      <c>
        <f>(M2147*21)/100</f>
      </c>
      <c t="s">
        <v>28</v>
      </c>
    </row>
    <row r="2148" spans="1:5" ht="12.75">
      <c r="A2148" s="35" t="s">
        <v>56</v>
      </c>
      <c r="E2148" s="39" t="s">
        <v>2570</v>
      </c>
    </row>
    <row r="2149" spans="1:5" ht="153">
      <c r="A2149" s="35" t="s">
        <v>57</v>
      </c>
      <c r="E2149" s="40" t="s">
        <v>2571</v>
      </c>
    </row>
    <row r="2150" spans="1:5" ht="12.75">
      <c r="A2150" t="s">
        <v>58</v>
      </c>
      <c r="E2150" s="39" t="s">
        <v>5</v>
      </c>
    </row>
    <row r="2151" spans="1:16" ht="25.5">
      <c r="A2151" t="s">
        <v>50</v>
      </c>
      <c s="34" t="s">
        <v>2572</v>
      </c>
      <c s="34" t="s">
        <v>2573</v>
      </c>
      <c s="35" t="s">
        <v>5</v>
      </c>
      <c s="6" t="s">
        <v>2574</v>
      </c>
      <c s="36" t="s">
        <v>446</v>
      </c>
      <c s="37">
        <v>532.368</v>
      </c>
      <c s="36">
        <v>2E-05</v>
      </c>
      <c s="36">
        <f>ROUND(G2151*H2151,6)</f>
      </c>
      <c r="L2151" s="38">
        <v>0</v>
      </c>
      <c s="32">
        <f>ROUND(ROUND(L2151,2)*ROUND(G2151,3),2)</f>
      </c>
      <c s="36" t="s">
        <v>61</v>
      </c>
      <c>
        <f>(M2151*21)/100</f>
      </c>
      <c t="s">
        <v>28</v>
      </c>
    </row>
    <row r="2152" spans="1:5" ht="25.5">
      <c r="A2152" s="35" t="s">
        <v>56</v>
      </c>
      <c r="E2152" s="39" t="s">
        <v>2574</v>
      </c>
    </row>
    <row r="2153" spans="1:5" ht="76.5">
      <c r="A2153" s="35" t="s">
        <v>57</v>
      </c>
      <c r="E2153" s="40" t="s">
        <v>2575</v>
      </c>
    </row>
    <row r="2154" spans="1:5" ht="12.75">
      <c r="A2154" t="s">
        <v>58</v>
      </c>
      <c r="E2154" s="39" t="s">
        <v>5</v>
      </c>
    </row>
    <row r="2155" spans="1:16" ht="25.5">
      <c r="A2155" t="s">
        <v>50</v>
      </c>
      <c s="34" t="s">
        <v>2576</v>
      </c>
      <c s="34" t="s">
        <v>2577</v>
      </c>
      <c s="35" t="s">
        <v>5</v>
      </c>
      <c s="6" t="s">
        <v>2578</v>
      </c>
      <c s="36" t="s">
        <v>446</v>
      </c>
      <c s="37">
        <v>609.766</v>
      </c>
      <c s="36">
        <v>0.00012</v>
      </c>
      <c s="36">
        <f>ROUND(G2155*H2155,6)</f>
      </c>
      <c r="L2155" s="38">
        <v>0</v>
      </c>
      <c s="32">
        <f>ROUND(ROUND(L2155,2)*ROUND(G2155,3),2)</f>
      </c>
      <c s="36" t="s">
        <v>61</v>
      </c>
      <c>
        <f>(M2155*21)/100</f>
      </c>
      <c t="s">
        <v>28</v>
      </c>
    </row>
    <row r="2156" spans="1:5" ht="25.5">
      <c r="A2156" s="35" t="s">
        <v>56</v>
      </c>
      <c r="E2156" s="39" t="s">
        <v>2578</v>
      </c>
    </row>
    <row r="2157" spans="1:5" ht="89.25">
      <c r="A2157" s="35" t="s">
        <v>57</v>
      </c>
      <c r="E2157" s="40" t="s">
        <v>2579</v>
      </c>
    </row>
    <row r="2158" spans="1:5" ht="12.75">
      <c r="A2158" t="s">
        <v>58</v>
      </c>
      <c r="E2158" s="39" t="s">
        <v>5</v>
      </c>
    </row>
    <row r="2159" spans="1:16" ht="25.5">
      <c r="A2159" t="s">
        <v>50</v>
      </c>
      <c s="34" t="s">
        <v>2580</v>
      </c>
      <c s="34" t="s">
        <v>2581</v>
      </c>
      <c s="35" t="s">
        <v>5</v>
      </c>
      <c s="6" t="s">
        <v>2582</v>
      </c>
      <c s="36" t="s">
        <v>446</v>
      </c>
      <c s="37">
        <v>609.766</v>
      </c>
      <c s="36">
        <v>0.00023</v>
      </c>
      <c s="36">
        <f>ROUND(G2159*H2159,6)</f>
      </c>
      <c r="L2159" s="38">
        <v>0</v>
      </c>
      <c s="32">
        <f>ROUND(ROUND(L2159,2)*ROUND(G2159,3),2)</f>
      </c>
      <c s="36" t="s">
        <v>61</v>
      </c>
      <c>
        <f>(M2159*21)/100</f>
      </c>
      <c t="s">
        <v>28</v>
      </c>
    </row>
    <row r="2160" spans="1:5" ht="25.5">
      <c r="A2160" s="35" t="s">
        <v>56</v>
      </c>
      <c r="E2160" s="39" t="s">
        <v>2582</v>
      </c>
    </row>
    <row r="2161" spans="1:5" ht="89.25">
      <c r="A2161" s="35" t="s">
        <v>57</v>
      </c>
      <c r="E2161" s="40" t="s">
        <v>2579</v>
      </c>
    </row>
    <row r="2162" spans="1:5" ht="12.75">
      <c r="A2162" t="s">
        <v>58</v>
      </c>
      <c r="E2162" s="39" t="s">
        <v>5</v>
      </c>
    </row>
    <row r="2163" spans="1:16" ht="38.25">
      <c r="A2163" t="s">
        <v>50</v>
      </c>
      <c s="34" t="s">
        <v>2583</v>
      </c>
      <c s="34" t="s">
        <v>2584</v>
      </c>
      <c s="35" t="s">
        <v>5</v>
      </c>
      <c s="6" t="s">
        <v>2585</v>
      </c>
      <c s="36" t="s">
        <v>446</v>
      </c>
      <c s="37">
        <v>80</v>
      </c>
      <c s="36">
        <v>0.00014</v>
      </c>
      <c s="36">
        <f>ROUND(G2163*H2163,6)</f>
      </c>
      <c r="L2163" s="38">
        <v>0</v>
      </c>
      <c s="32">
        <f>ROUND(ROUND(L2163,2)*ROUND(G2163,3),2)</f>
      </c>
      <c s="36" t="s">
        <v>61</v>
      </c>
      <c>
        <f>(M2163*21)/100</f>
      </c>
      <c t="s">
        <v>28</v>
      </c>
    </row>
    <row r="2164" spans="1:5" ht="38.25">
      <c r="A2164" s="35" t="s">
        <v>56</v>
      </c>
      <c r="E2164" s="39" t="s">
        <v>2586</v>
      </c>
    </row>
    <row r="2165" spans="1:5" ht="12.75">
      <c r="A2165" s="35" t="s">
        <v>57</v>
      </c>
      <c r="E2165" s="40" t="s">
        <v>5</v>
      </c>
    </row>
    <row r="2166" spans="1:5" ht="12.75">
      <c r="A2166" t="s">
        <v>58</v>
      </c>
      <c r="E2166" s="39" t="s">
        <v>5</v>
      </c>
    </row>
    <row r="2167" spans="1:16" ht="25.5">
      <c r="A2167" t="s">
        <v>50</v>
      </c>
      <c s="34" t="s">
        <v>2587</v>
      </c>
      <c s="34" t="s">
        <v>2588</v>
      </c>
      <c s="35" t="s">
        <v>5</v>
      </c>
      <c s="6" t="s">
        <v>2589</v>
      </c>
      <c s="36" t="s">
        <v>446</v>
      </c>
      <c s="37">
        <v>402.098</v>
      </c>
      <c s="36">
        <v>0.00014</v>
      </c>
      <c s="36">
        <f>ROUND(G2167*H2167,6)</f>
      </c>
      <c r="L2167" s="38">
        <v>0</v>
      </c>
      <c s="32">
        <f>ROUND(ROUND(L2167,2)*ROUND(G2167,3),2)</f>
      </c>
      <c s="36" t="s">
        <v>61</v>
      </c>
      <c>
        <f>(M2167*21)/100</f>
      </c>
      <c t="s">
        <v>28</v>
      </c>
    </row>
    <row r="2168" spans="1:5" ht="25.5">
      <c r="A2168" s="35" t="s">
        <v>56</v>
      </c>
      <c r="E2168" s="39" t="s">
        <v>2589</v>
      </c>
    </row>
    <row r="2169" spans="1:5" ht="38.25">
      <c r="A2169" s="35" t="s">
        <v>57</v>
      </c>
      <c r="E2169" s="40" t="s">
        <v>2590</v>
      </c>
    </row>
    <row r="2170" spans="1:5" ht="12.75">
      <c r="A2170" t="s">
        <v>58</v>
      </c>
      <c r="E2170" s="39" t="s">
        <v>5</v>
      </c>
    </row>
    <row r="2171" spans="1:16" ht="25.5">
      <c r="A2171" t="s">
        <v>50</v>
      </c>
      <c s="34" t="s">
        <v>2591</v>
      </c>
      <c s="34" t="s">
        <v>2592</v>
      </c>
      <c s="35" t="s">
        <v>5</v>
      </c>
      <c s="6" t="s">
        <v>2593</v>
      </c>
      <c s="36" t="s">
        <v>446</v>
      </c>
      <c s="37">
        <v>45.6</v>
      </c>
      <c s="36">
        <v>0.00021</v>
      </c>
      <c s="36">
        <f>ROUND(G2171*H2171,6)</f>
      </c>
      <c r="L2171" s="38">
        <v>0</v>
      </c>
      <c s="32">
        <f>ROUND(ROUND(L2171,2)*ROUND(G2171,3),2)</f>
      </c>
      <c s="36" t="s">
        <v>61</v>
      </c>
      <c>
        <f>(M2171*21)/100</f>
      </c>
      <c t="s">
        <v>28</v>
      </c>
    </row>
    <row r="2172" spans="1:5" ht="38.25">
      <c r="A2172" s="35" t="s">
        <v>56</v>
      </c>
      <c r="E2172" s="39" t="s">
        <v>2594</v>
      </c>
    </row>
    <row r="2173" spans="1:5" ht="38.25">
      <c r="A2173" s="35" t="s">
        <v>57</v>
      </c>
      <c r="E2173" s="40" t="s">
        <v>2595</v>
      </c>
    </row>
    <row r="2174" spans="1:5" ht="12.75">
      <c r="A2174" t="s">
        <v>58</v>
      </c>
      <c r="E2174" s="39" t="s">
        <v>5</v>
      </c>
    </row>
    <row r="2175" spans="1:16" ht="25.5">
      <c r="A2175" t="s">
        <v>50</v>
      </c>
      <c s="34" t="s">
        <v>2596</v>
      </c>
      <c s="34" t="s">
        <v>2597</v>
      </c>
      <c s="35" t="s">
        <v>5</v>
      </c>
      <c s="6" t="s">
        <v>2598</v>
      </c>
      <c s="36" t="s">
        <v>446</v>
      </c>
      <c s="37">
        <v>7.616</v>
      </c>
      <c s="36">
        <v>0.00021</v>
      </c>
      <c s="36">
        <f>ROUND(G2175*H2175,6)</f>
      </c>
      <c r="L2175" s="38">
        <v>0</v>
      </c>
      <c s="32">
        <f>ROUND(ROUND(L2175,2)*ROUND(G2175,3),2)</f>
      </c>
      <c s="36" t="s">
        <v>61</v>
      </c>
      <c>
        <f>(M2175*21)/100</f>
      </c>
      <c t="s">
        <v>28</v>
      </c>
    </row>
    <row r="2176" spans="1:5" ht="25.5">
      <c r="A2176" s="35" t="s">
        <v>56</v>
      </c>
      <c r="E2176" s="39" t="s">
        <v>2598</v>
      </c>
    </row>
    <row r="2177" spans="1:5" ht="38.25">
      <c r="A2177" s="35" t="s">
        <v>57</v>
      </c>
      <c r="E2177" s="40" t="s">
        <v>2599</v>
      </c>
    </row>
    <row r="2178" spans="1:5" ht="12.75">
      <c r="A2178" t="s">
        <v>58</v>
      </c>
      <c r="E2178" s="39" t="s">
        <v>5</v>
      </c>
    </row>
    <row r="2179" spans="1:16" ht="25.5">
      <c r="A2179" t="s">
        <v>50</v>
      </c>
      <c s="34" t="s">
        <v>2600</v>
      </c>
      <c s="34" t="s">
        <v>2601</v>
      </c>
      <c s="35" t="s">
        <v>5</v>
      </c>
      <c s="6" t="s">
        <v>2602</v>
      </c>
      <c s="36" t="s">
        <v>446</v>
      </c>
      <c s="37">
        <v>0.145</v>
      </c>
      <c s="36">
        <v>0.00021</v>
      </c>
      <c s="36">
        <f>ROUND(G2179*H2179,6)</f>
      </c>
      <c r="L2179" s="38">
        <v>0</v>
      </c>
      <c s="32">
        <f>ROUND(ROUND(L2179,2)*ROUND(G2179,3),2)</f>
      </c>
      <c s="36" t="s">
        <v>61</v>
      </c>
      <c>
        <f>(M2179*21)/100</f>
      </c>
      <c t="s">
        <v>28</v>
      </c>
    </row>
    <row r="2180" spans="1:5" ht="25.5">
      <c r="A2180" s="35" t="s">
        <v>56</v>
      </c>
      <c r="E2180" s="39" t="s">
        <v>2602</v>
      </c>
    </row>
    <row r="2181" spans="1:5" ht="12.75">
      <c r="A2181" s="35" t="s">
        <v>57</v>
      </c>
      <c r="E2181" s="40" t="s">
        <v>2603</v>
      </c>
    </row>
    <row r="2182" spans="1:5" ht="12.75">
      <c r="A2182" t="s">
        <v>58</v>
      </c>
      <c r="E2182" s="39" t="s">
        <v>5</v>
      </c>
    </row>
    <row r="2183" spans="1:16" ht="25.5">
      <c r="A2183" t="s">
        <v>50</v>
      </c>
      <c s="34" t="s">
        <v>2604</v>
      </c>
      <c s="34" t="s">
        <v>2605</v>
      </c>
      <c s="35" t="s">
        <v>5</v>
      </c>
      <c s="6" t="s">
        <v>2606</v>
      </c>
      <c s="36" t="s">
        <v>437</v>
      </c>
      <c s="37">
        <v>1</v>
      </c>
      <c s="36">
        <v>0.00021</v>
      </c>
      <c s="36">
        <f>ROUND(G2183*H2183,6)</f>
      </c>
      <c r="L2183" s="38">
        <v>0</v>
      </c>
      <c s="32">
        <f>ROUND(ROUND(L2183,2)*ROUND(G2183,3),2)</f>
      </c>
      <c s="36" t="s">
        <v>61</v>
      </c>
      <c>
        <f>(M2183*21)/100</f>
      </c>
      <c t="s">
        <v>28</v>
      </c>
    </row>
    <row r="2184" spans="1:5" ht="25.5">
      <c r="A2184" s="35" t="s">
        <v>56</v>
      </c>
      <c r="E2184" s="39" t="s">
        <v>2606</v>
      </c>
    </row>
    <row r="2185" spans="1:5" ht="12.75">
      <c r="A2185" s="35" t="s">
        <v>57</v>
      </c>
      <c r="E2185" s="40" t="s">
        <v>5</v>
      </c>
    </row>
    <row r="2186" spans="1:5" ht="12.75">
      <c r="A2186" t="s">
        <v>58</v>
      </c>
      <c r="E2186" s="39" t="s">
        <v>5</v>
      </c>
    </row>
    <row r="2187" spans="1:16" ht="25.5">
      <c r="A2187" t="s">
        <v>50</v>
      </c>
      <c s="34" t="s">
        <v>2607</v>
      </c>
      <c s="34" t="s">
        <v>2608</v>
      </c>
      <c s="35" t="s">
        <v>5</v>
      </c>
      <c s="6" t="s">
        <v>2609</v>
      </c>
      <c s="36" t="s">
        <v>446</v>
      </c>
      <c s="37">
        <v>186.731</v>
      </c>
      <c s="36">
        <v>0.00017</v>
      </c>
      <c s="36">
        <f>ROUND(G2187*H2187,6)</f>
      </c>
      <c r="L2187" s="38">
        <v>0</v>
      </c>
      <c s="32">
        <f>ROUND(ROUND(L2187,2)*ROUND(G2187,3),2)</f>
      </c>
      <c s="36" t="s">
        <v>447</v>
      </c>
      <c>
        <f>(M2187*21)/100</f>
      </c>
      <c t="s">
        <v>28</v>
      </c>
    </row>
    <row r="2188" spans="1:5" ht="25.5">
      <c r="A2188" s="35" t="s">
        <v>56</v>
      </c>
      <c r="E2188" s="39" t="s">
        <v>2609</v>
      </c>
    </row>
    <row r="2189" spans="1:5" ht="12.75">
      <c r="A2189" s="35" t="s">
        <v>57</v>
      </c>
      <c r="E2189" s="40" t="s">
        <v>5</v>
      </c>
    </row>
    <row r="2190" spans="1:5" ht="12.75">
      <c r="A2190" t="s">
        <v>58</v>
      </c>
      <c r="E2190" s="39" t="s">
        <v>5</v>
      </c>
    </row>
    <row r="2191" spans="1:16" ht="12.75">
      <c r="A2191" t="s">
        <v>50</v>
      </c>
      <c s="34" t="s">
        <v>2610</v>
      </c>
      <c s="34" t="s">
        <v>2611</v>
      </c>
      <c s="35" t="s">
        <v>5</v>
      </c>
      <c s="6" t="s">
        <v>2612</v>
      </c>
      <c s="36" t="s">
        <v>446</v>
      </c>
      <c s="37">
        <v>186.731</v>
      </c>
      <c s="36">
        <v>0.00012</v>
      </c>
      <c s="36">
        <f>ROUND(G2191*H2191,6)</f>
      </c>
      <c r="L2191" s="38">
        <v>0</v>
      </c>
      <c s="32">
        <f>ROUND(ROUND(L2191,2)*ROUND(G2191,3),2)</f>
      </c>
      <c s="36" t="s">
        <v>447</v>
      </c>
      <c>
        <f>(M2191*21)/100</f>
      </c>
      <c t="s">
        <v>28</v>
      </c>
    </row>
    <row r="2192" spans="1:5" ht="12.75">
      <c r="A2192" s="35" t="s">
        <v>56</v>
      </c>
      <c r="E2192" s="39" t="s">
        <v>2612</v>
      </c>
    </row>
    <row r="2193" spans="1:5" ht="12.75">
      <c r="A2193" s="35" t="s">
        <v>57</v>
      </c>
      <c r="E2193" s="40" t="s">
        <v>5</v>
      </c>
    </row>
    <row r="2194" spans="1:5" ht="12.75">
      <c r="A2194" t="s">
        <v>58</v>
      </c>
      <c r="E2194" s="39" t="s">
        <v>5</v>
      </c>
    </row>
    <row r="2195" spans="1:16" ht="12.75">
      <c r="A2195" t="s">
        <v>50</v>
      </c>
      <c s="34" t="s">
        <v>2613</v>
      </c>
      <c s="34" t="s">
        <v>2614</v>
      </c>
      <c s="35" t="s">
        <v>5</v>
      </c>
      <c s="6" t="s">
        <v>2615</v>
      </c>
      <c s="36" t="s">
        <v>446</v>
      </c>
      <c s="37">
        <v>179.231</v>
      </c>
      <c s="36">
        <v>0.00012</v>
      </c>
      <c s="36">
        <f>ROUND(G2195*H2195,6)</f>
      </c>
      <c r="L2195" s="38">
        <v>0</v>
      </c>
      <c s="32">
        <f>ROUND(ROUND(L2195,2)*ROUND(G2195,3),2)</f>
      </c>
      <c s="36" t="s">
        <v>447</v>
      </c>
      <c>
        <f>(M2195*21)/100</f>
      </c>
      <c t="s">
        <v>28</v>
      </c>
    </row>
    <row r="2196" spans="1:5" ht="12.75">
      <c r="A2196" s="35" t="s">
        <v>56</v>
      </c>
      <c r="E2196" s="39" t="s">
        <v>2615</v>
      </c>
    </row>
    <row r="2197" spans="1:5" ht="12.75">
      <c r="A2197" s="35" t="s">
        <v>57</v>
      </c>
      <c r="E2197" s="40" t="s">
        <v>5</v>
      </c>
    </row>
    <row r="2198" spans="1:5" ht="12.75">
      <c r="A2198" t="s">
        <v>58</v>
      </c>
      <c r="E2198" s="39" t="s">
        <v>5</v>
      </c>
    </row>
    <row r="2199" spans="1:16" ht="25.5">
      <c r="A2199" t="s">
        <v>50</v>
      </c>
      <c s="34" t="s">
        <v>2616</v>
      </c>
      <c s="34" t="s">
        <v>2617</v>
      </c>
      <c s="35" t="s">
        <v>5</v>
      </c>
      <c s="6" t="s">
        <v>2618</v>
      </c>
      <c s="36" t="s">
        <v>446</v>
      </c>
      <c s="37">
        <v>60.18</v>
      </c>
      <c s="36">
        <v>0.0002</v>
      </c>
      <c s="36">
        <f>ROUND(G2199*H2199,6)</f>
      </c>
      <c r="L2199" s="38">
        <v>0</v>
      </c>
      <c s="32">
        <f>ROUND(ROUND(L2199,2)*ROUND(G2199,3),2)</f>
      </c>
      <c s="36" t="s">
        <v>447</v>
      </c>
      <c>
        <f>(M2199*21)/100</f>
      </c>
      <c t="s">
        <v>28</v>
      </c>
    </row>
    <row r="2200" spans="1:5" ht="25.5">
      <c r="A2200" s="35" t="s">
        <v>56</v>
      </c>
      <c r="E2200" s="39" t="s">
        <v>2618</v>
      </c>
    </row>
    <row r="2201" spans="1:5" ht="12.75">
      <c r="A2201" s="35" t="s">
        <v>57</v>
      </c>
      <c r="E2201" s="40" t="s">
        <v>2619</v>
      </c>
    </row>
    <row r="2202" spans="1:5" ht="12.75">
      <c r="A2202" t="s">
        <v>58</v>
      </c>
      <c r="E2202" s="39" t="s">
        <v>5</v>
      </c>
    </row>
    <row r="2203" spans="1:16" ht="25.5">
      <c r="A2203" t="s">
        <v>50</v>
      </c>
      <c s="34" t="s">
        <v>2620</v>
      </c>
      <c s="34" t="s">
        <v>2621</v>
      </c>
      <c s="35" t="s">
        <v>5</v>
      </c>
      <c s="6" t="s">
        <v>2622</v>
      </c>
      <c s="36" t="s">
        <v>446</v>
      </c>
      <c s="37">
        <v>888.289</v>
      </c>
      <c s="36">
        <v>0.00021</v>
      </c>
      <c s="36">
        <f>ROUND(G2203*H2203,6)</f>
      </c>
      <c r="L2203" s="38">
        <v>0</v>
      </c>
      <c s="32">
        <f>ROUND(ROUND(L2203,2)*ROUND(G2203,3),2)</f>
      </c>
      <c s="36" t="s">
        <v>61</v>
      </c>
      <c>
        <f>(M2203*21)/100</f>
      </c>
      <c t="s">
        <v>28</v>
      </c>
    </row>
    <row r="2204" spans="1:5" ht="25.5">
      <c r="A2204" s="35" t="s">
        <v>56</v>
      </c>
      <c r="E2204" s="39" t="s">
        <v>2622</v>
      </c>
    </row>
    <row r="2205" spans="1:5" ht="153">
      <c r="A2205" s="35" t="s">
        <v>57</v>
      </c>
      <c r="E2205" s="42" t="s">
        <v>2623</v>
      </c>
    </row>
    <row r="2206" spans="1:5" ht="12.75">
      <c r="A2206" t="s">
        <v>58</v>
      </c>
      <c r="E2206" s="39" t="s">
        <v>5</v>
      </c>
    </row>
    <row r="2207" spans="1:16" ht="12.75">
      <c r="A2207" t="s">
        <v>50</v>
      </c>
      <c s="34" t="s">
        <v>2624</v>
      </c>
      <c s="34" t="s">
        <v>2625</v>
      </c>
      <c s="35" t="s">
        <v>5</v>
      </c>
      <c s="6" t="s">
        <v>2626</v>
      </c>
      <c s="36" t="s">
        <v>446</v>
      </c>
      <c s="37">
        <v>60.18</v>
      </c>
      <c s="36">
        <v>0.00052</v>
      </c>
      <c s="36">
        <f>ROUND(G2207*H2207,6)</f>
      </c>
      <c r="L2207" s="38">
        <v>0</v>
      </c>
      <c s="32">
        <f>ROUND(ROUND(L2207,2)*ROUND(G2207,3),2)</f>
      </c>
      <c s="36" t="s">
        <v>61</v>
      </c>
      <c>
        <f>(M2207*21)/100</f>
      </c>
      <c t="s">
        <v>28</v>
      </c>
    </row>
    <row r="2208" spans="1:5" ht="12.75">
      <c r="A2208" s="35" t="s">
        <v>56</v>
      </c>
      <c r="E2208" s="39" t="s">
        <v>2626</v>
      </c>
    </row>
    <row r="2209" spans="1:5" ht="12.75">
      <c r="A2209" s="35" t="s">
        <v>57</v>
      </c>
      <c r="E2209" s="40" t="s">
        <v>2619</v>
      </c>
    </row>
    <row r="2210" spans="1:5" ht="12.75">
      <c r="A2210" t="s">
        <v>58</v>
      </c>
      <c r="E2210" s="39" t="s">
        <v>5</v>
      </c>
    </row>
    <row r="2211" spans="1:13" ht="12.75">
      <c r="A2211" t="s">
        <v>47</v>
      </c>
      <c r="C2211" s="31" t="s">
        <v>2627</v>
      </c>
      <c r="E2211" s="33" t="s">
        <v>2628</v>
      </c>
      <c r="J2211" s="32">
        <f>0</f>
      </c>
      <c s="32">
        <f>0</f>
      </c>
      <c s="32">
        <f>0+L2212+L2216+L2220+L2224</f>
      </c>
      <c s="32">
        <f>0+M2212+M2216+M2220+M2224</f>
      </c>
    </row>
    <row r="2212" spans="1:16" ht="12.75">
      <c r="A2212" t="s">
        <v>50</v>
      </c>
      <c s="34" t="s">
        <v>2629</v>
      </c>
      <c s="34" t="s">
        <v>2630</v>
      </c>
      <c s="35" t="s">
        <v>5</v>
      </c>
      <c s="6" t="s">
        <v>2631</v>
      </c>
      <c s="36" t="s">
        <v>446</v>
      </c>
      <c s="37">
        <v>2959.883</v>
      </c>
      <c s="36">
        <v>0.001</v>
      </c>
      <c s="36">
        <f>ROUND(G2212*H2212,6)</f>
      </c>
      <c r="L2212" s="38">
        <v>0</v>
      </c>
      <c s="32">
        <f>ROUND(ROUND(L2212,2)*ROUND(G2212,3),2)</f>
      </c>
      <c s="36" t="s">
        <v>447</v>
      </c>
      <c>
        <f>(M2212*21)/100</f>
      </c>
      <c t="s">
        <v>28</v>
      </c>
    </row>
    <row r="2213" spans="1:5" ht="12.75">
      <c r="A2213" s="35" t="s">
        <v>56</v>
      </c>
      <c r="E2213" s="39" t="s">
        <v>2631</v>
      </c>
    </row>
    <row r="2214" spans="1:5" ht="12.75">
      <c r="A2214" s="35" t="s">
        <v>57</v>
      </c>
      <c r="E2214" s="40" t="s">
        <v>5</v>
      </c>
    </row>
    <row r="2215" spans="1:5" ht="12.75">
      <c r="A2215" t="s">
        <v>58</v>
      </c>
      <c r="E2215" s="39" t="s">
        <v>5</v>
      </c>
    </row>
    <row r="2216" spans="1:16" ht="12.75">
      <c r="A2216" t="s">
        <v>50</v>
      </c>
      <c s="34" t="s">
        <v>2632</v>
      </c>
      <c s="34" t="s">
        <v>2633</v>
      </c>
      <c s="35" t="s">
        <v>5</v>
      </c>
      <c s="6" t="s">
        <v>2634</v>
      </c>
      <c s="36" t="s">
        <v>446</v>
      </c>
      <c s="37">
        <v>50.208</v>
      </c>
      <c s="36">
        <v>0</v>
      </c>
      <c s="36">
        <f>ROUND(G2216*H2216,6)</f>
      </c>
      <c r="L2216" s="38">
        <v>0</v>
      </c>
      <c s="32">
        <f>ROUND(ROUND(L2216,2)*ROUND(G2216,3),2)</f>
      </c>
      <c s="36" t="s">
        <v>447</v>
      </c>
      <c>
        <f>(M2216*21)/100</f>
      </c>
      <c t="s">
        <v>28</v>
      </c>
    </row>
    <row r="2217" spans="1:5" ht="12.75">
      <c r="A2217" s="35" t="s">
        <v>56</v>
      </c>
      <c r="E2217" s="39" t="s">
        <v>2634</v>
      </c>
    </row>
    <row r="2218" spans="1:5" ht="51">
      <c r="A2218" s="35" t="s">
        <v>57</v>
      </c>
      <c r="E2218" s="42" t="s">
        <v>2635</v>
      </c>
    </row>
    <row r="2219" spans="1:5" ht="12.75">
      <c r="A2219" t="s">
        <v>58</v>
      </c>
      <c r="E2219" s="39" t="s">
        <v>5</v>
      </c>
    </row>
    <row r="2220" spans="1:16" ht="25.5">
      <c r="A2220" t="s">
        <v>50</v>
      </c>
      <c s="34" t="s">
        <v>2636</v>
      </c>
      <c s="34" t="s">
        <v>2637</v>
      </c>
      <c s="35" t="s">
        <v>5</v>
      </c>
      <c s="6" t="s">
        <v>2638</v>
      </c>
      <c s="36" t="s">
        <v>446</v>
      </c>
      <c s="37">
        <v>2959.883</v>
      </c>
      <c s="36">
        <v>0.00033</v>
      </c>
      <c s="36">
        <f>ROUND(G2220*H2220,6)</f>
      </c>
      <c r="L2220" s="38">
        <v>0</v>
      </c>
      <c s="32">
        <f>ROUND(ROUND(L2220,2)*ROUND(G2220,3),2)</f>
      </c>
      <c s="36" t="s">
        <v>61</v>
      </c>
      <c>
        <f>(M2220*21)/100</f>
      </c>
      <c t="s">
        <v>28</v>
      </c>
    </row>
    <row r="2221" spans="1:5" ht="25.5">
      <c r="A2221" s="35" t="s">
        <v>56</v>
      </c>
      <c r="E2221" s="39" t="s">
        <v>2638</v>
      </c>
    </row>
    <row r="2222" spans="1:5" ht="12.75">
      <c r="A2222" s="35" t="s">
        <v>57</v>
      </c>
      <c r="E2222" s="40" t="s">
        <v>5</v>
      </c>
    </row>
    <row r="2223" spans="1:5" ht="12.75">
      <c r="A2223" t="s">
        <v>58</v>
      </c>
      <c r="E2223" s="39" t="s">
        <v>5</v>
      </c>
    </row>
    <row r="2224" spans="1:16" ht="25.5">
      <c r="A2224" t="s">
        <v>50</v>
      </c>
      <c s="34" t="s">
        <v>2639</v>
      </c>
      <c s="34" t="s">
        <v>2640</v>
      </c>
      <c s="35" t="s">
        <v>5</v>
      </c>
      <c s="6" t="s">
        <v>2641</v>
      </c>
      <c s="36" t="s">
        <v>446</v>
      </c>
      <c s="37">
        <v>126.02</v>
      </c>
      <c s="36">
        <v>0</v>
      </c>
      <c s="36">
        <f>ROUND(G2224*H2224,6)</f>
      </c>
      <c r="L2224" s="38">
        <v>0</v>
      </c>
      <c s="32">
        <f>ROUND(ROUND(L2224,2)*ROUND(G2224,3),2)</f>
      </c>
      <c s="36" t="s">
        <v>61</v>
      </c>
      <c>
        <f>(M2224*21)/100</f>
      </c>
      <c t="s">
        <v>28</v>
      </c>
    </row>
    <row r="2225" spans="1:5" ht="25.5">
      <c r="A2225" s="35" t="s">
        <v>56</v>
      </c>
      <c r="E2225" s="39" t="s">
        <v>2641</v>
      </c>
    </row>
    <row r="2226" spans="1:5" ht="12.75">
      <c r="A2226" s="35" t="s">
        <v>57</v>
      </c>
      <c r="E2226" s="40" t="s">
        <v>5</v>
      </c>
    </row>
    <row r="2227" spans="1:5" ht="12.75">
      <c r="A2227" t="s">
        <v>58</v>
      </c>
      <c r="E2227" s="39" t="s">
        <v>5</v>
      </c>
    </row>
    <row r="2228" spans="1:13" ht="12.75">
      <c r="A2228" t="s">
        <v>47</v>
      </c>
      <c r="C2228" s="31" t="s">
        <v>2642</v>
      </c>
      <c r="E2228" s="33" t="s">
        <v>2643</v>
      </c>
      <c r="J2228" s="32">
        <f>0</f>
      </c>
      <c s="32">
        <f>0</f>
      </c>
      <c s="32">
        <f>0+L2229+L2233+L2237+L2241+L2245+L2249+L2253+L2257</f>
      </c>
      <c s="32">
        <f>0+M2229+M2233+M2237+M2241+M2245+M2249+M2253+M2257</f>
      </c>
    </row>
    <row r="2229" spans="1:16" ht="25.5">
      <c r="A2229" t="s">
        <v>50</v>
      </c>
      <c s="34" t="s">
        <v>2644</v>
      </c>
      <c s="34" t="s">
        <v>2645</v>
      </c>
      <c s="35" t="s">
        <v>5</v>
      </c>
      <c s="6" t="s">
        <v>2646</v>
      </c>
      <c s="36" t="s">
        <v>446</v>
      </c>
      <c s="37">
        <v>32.4</v>
      </c>
      <c s="36">
        <v>0.0013</v>
      </c>
      <c s="36">
        <f>ROUND(G2229*H2229,6)</f>
      </c>
      <c r="L2229" s="38">
        <v>0</v>
      </c>
      <c s="32">
        <f>ROUND(ROUND(L2229,2)*ROUND(G2229,3),2)</f>
      </c>
      <c s="36" t="s">
        <v>61</v>
      </c>
      <c>
        <f>(M2229*21)/100</f>
      </c>
      <c t="s">
        <v>28</v>
      </c>
    </row>
    <row r="2230" spans="1:5" ht="63.75">
      <c r="A2230" s="35" t="s">
        <v>56</v>
      </c>
      <c r="E2230" s="39" t="s">
        <v>2647</v>
      </c>
    </row>
    <row r="2231" spans="1:5" ht="12.75">
      <c r="A2231" s="35" t="s">
        <v>57</v>
      </c>
      <c r="E2231" s="40" t="s">
        <v>2648</v>
      </c>
    </row>
    <row r="2232" spans="1:5" ht="12.75">
      <c r="A2232" t="s">
        <v>58</v>
      </c>
      <c r="E2232" s="39" t="s">
        <v>5</v>
      </c>
    </row>
    <row r="2233" spans="1:16" ht="25.5">
      <c r="A2233" t="s">
        <v>50</v>
      </c>
      <c s="34" t="s">
        <v>2649</v>
      </c>
      <c s="34" t="s">
        <v>2650</v>
      </c>
      <c s="35" t="s">
        <v>5</v>
      </c>
      <c s="6" t="s">
        <v>2651</v>
      </c>
      <c s="36" t="s">
        <v>446</v>
      </c>
      <c s="37">
        <v>37.463</v>
      </c>
      <c s="36">
        <v>0.0013</v>
      </c>
      <c s="36">
        <f>ROUND(G2233*H2233,6)</f>
      </c>
      <c r="L2233" s="38">
        <v>0</v>
      </c>
      <c s="32">
        <f>ROUND(ROUND(L2233,2)*ROUND(G2233,3),2)</f>
      </c>
      <c s="36" t="s">
        <v>61</v>
      </c>
      <c>
        <f>(M2233*21)/100</f>
      </c>
      <c t="s">
        <v>28</v>
      </c>
    </row>
    <row r="2234" spans="1:5" ht="63.75">
      <c r="A2234" s="35" t="s">
        <v>56</v>
      </c>
      <c r="E2234" s="39" t="s">
        <v>2652</v>
      </c>
    </row>
    <row r="2235" spans="1:5" ht="12.75">
      <c r="A2235" s="35" t="s">
        <v>57</v>
      </c>
      <c r="E2235" s="40" t="s">
        <v>2653</v>
      </c>
    </row>
    <row r="2236" spans="1:5" ht="12.75">
      <c r="A2236" t="s">
        <v>58</v>
      </c>
      <c r="E2236" s="39" t="s">
        <v>5</v>
      </c>
    </row>
    <row r="2237" spans="1:16" ht="25.5">
      <c r="A2237" t="s">
        <v>50</v>
      </c>
      <c s="34" t="s">
        <v>2654</v>
      </c>
      <c s="34" t="s">
        <v>2655</v>
      </c>
      <c s="35" t="s">
        <v>5</v>
      </c>
      <c s="6" t="s">
        <v>2656</v>
      </c>
      <c s="36" t="s">
        <v>446</v>
      </c>
      <c s="37">
        <v>4.995</v>
      </c>
      <c s="36">
        <v>0.0013</v>
      </c>
      <c s="36">
        <f>ROUND(G2237*H2237,6)</f>
      </c>
      <c r="L2237" s="38">
        <v>0</v>
      </c>
      <c s="32">
        <f>ROUND(ROUND(L2237,2)*ROUND(G2237,3),2)</f>
      </c>
      <c s="36" t="s">
        <v>61</v>
      </c>
      <c>
        <f>(M2237*21)/100</f>
      </c>
      <c t="s">
        <v>28</v>
      </c>
    </row>
    <row r="2238" spans="1:5" ht="63.75">
      <c r="A2238" s="35" t="s">
        <v>56</v>
      </c>
      <c r="E2238" s="39" t="s">
        <v>2657</v>
      </c>
    </row>
    <row r="2239" spans="1:5" ht="12.75">
      <c r="A2239" s="35" t="s">
        <v>57</v>
      </c>
      <c r="E2239" s="40" t="s">
        <v>2658</v>
      </c>
    </row>
    <row r="2240" spans="1:5" ht="12.75">
      <c r="A2240" t="s">
        <v>58</v>
      </c>
      <c r="E2240" s="39" t="s">
        <v>5</v>
      </c>
    </row>
    <row r="2241" spans="1:16" ht="25.5">
      <c r="A2241" t="s">
        <v>50</v>
      </c>
      <c s="34" t="s">
        <v>2659</v>
      </c>
      <c s="34" t="s">
        <v>2660</v>
      </c>
      <c s="35" t="s">
        <v>5</v>
      </c>
      <c s="6" t="s">
        <v>2661</v>
      </c>
      <c s="36" t="s">
        <v>446</v>
      </c>
      <c s="37">
        <v>3.75</v>
      </c>
      <c s="36">
        <v>0.0013</v>
      </c>
      <c s="36">
        <f>ROUND(G2241*H2241,6)</f>
      </c>
      <c r="L2241" s="38">
        <v>0</v>
      </c>
      <c s="32">
        <f>ROUND(ROUND(L2241,2)*ROUND(G2241,3),2)</f>
      </c>
      <c s="36" t="s">
        <v>61</v>
      </c>
      <c>
        <f>(M2241*21)/100</f>
      </c>
      <c t="s">
        <v>28</v>
      </c>
    </row>
    <row r="2242" spans="1:5" ht="63.75">
      <c r="A2242" s="35" t="s">
        <v>56</v>
      </c>
      <c r="E2242" s="39" t="s">
        <v>2662</v>
      </c>
    </row>
    <row r="2243" spans="1:5" ht="12.75">
      <c r="A2243" s="35" t="s">
        <v>57</v>
      </c>
      <c r="E2243" s="40" t="s">
        <v>2663</v>
      </c>
    </row>
    <row r="2244" spans="1:5" ht="12.75">
      <c r="A2244" t="s">
        <v>58</v>
      </c>
      <c r="E2244" s="39" t="s">
        <v>5</v>
      </c>
    </row>
    <row r="2245" spans="1:16" ht="25.5">
      <c r="A2245" t="s">
        <v>50</v>
      </c>
      <c s="34" t="s">
        <v>2664</v>
      </c>
      <c s="34" t="s">
        <v>2665</v>
      </c>
      <c s="35" t="s">
        <v>5</v>
      </c>
      <c s="6" t="s">
        <v>2666</v>
      </c>
      <c s="36" t="s">
        <v>446</v>
      </c>
      <c s="37">
        <v>78.608</v>
      </c>
      <c s="36">
        <v>0</v>
      </c>
      <c s="36">
        <f>ROUND(G2245*H2245,6)</f>
      </c>
      <c r="L2245" s="38">
        <v>0</v>
      </c>
      <c s="32">
        <f>ROUND(ROUND(L2245,2)*ROUND(G2245,3),2)</f>
      </c>
      <c s="36" t="s">
        <v>61</v>
      </c>
      <c>
        <f>(M2245*21)/100</f>
      </c>
      <c t="s">
        <v>28</v>
      </c>
    </row>
    <row r="2246" spans="1:5" ht="25.5">
      <c r="A2246" s="35" t="s">
        <v>56</v>
      </c>
      <c r="E2246" s="39" t="s">
        <v>2666</v>
      </c>
    </row>
    <row r="2247" spans="1:5" ht="63.75">
      <c r="A2247" s="35" t="s">
        <v>57</v>
      </c>
      <c r="E2247" s="40" t="s">
        <v>2667</v>
      </c>
    </row>
    <row r="2248" spans="1:5" ht="12.75">
      <c r="A2248" t="s">
        <v>58</v>
      </c>
      <c r="E2248" s="39" t="s">
        <v>5</v>
      </c>
    </row>
    <row r="2249" spans="1:16" ht="25.5">
      <c r="A2249" t="s">
        <v>50</v>
      </c>
      <c s="34" t="s">
        <v>2668</v>
      </c>
      <c s="34" t="s">
        <v>2669</v>
      </c>
      <c s="35" t="s">
        <v>5</v>
      </c>
      <c s="6" t="s">
        <v>2670</v>
      </c>
      <c s="36" t="s">
        <v>446</v>
      </c>
      <c s="37">
        <v>21.115</v>
      </c>
      <c s="36">
        <v>0</v>
      </c>
      <c s="36">
        <f>ROUND(G2249*H2249,6)</f>
      </c>
      <c r="L2249" s="38">
        <v>0</v>
      </c>
      <c s="32">
        <f>ROUND(ROUND(L2249,2)*ROUND(G2249,3),2)</f>
      </c>
      <c s="36" t="s">
        <v>61</v>
      </c>
      <c>
        <f>(M2249*21)/100</f>
      </c>
      <c t="s">
        <v>28</v>
      </c>
    </row>
    <row r="2250" spans="1:5" ht="25.5">
      <c r="A2250" s="35" t="s">
        <v>56</v>
      </c>
      <c r="E2250" s="39" t="s">
        <v>2670</v>
      </c>
    </row>
    <row r="2251" spans="1:5" ht="63.75">
      <c r="A2251" s="35" t="s">
        <v>57</v>
      </c>
      <c r="E2251" s="40" t="s">
        <v>2671</v>
      </c>
    </row>
    <row r="2252" spans="1:5" ht="12.75">
      <c r="A2252" t="s">
        <v>58</v>
      </c>
      <c r="E2252" s="39" t="s">
        <v>5</v>
      </c>
    </row>
    <row r="2253" spans="1:16" ht="25.5">
      <c r="A2253" t="s">
        <v>50</v>
      </c>
      <c s="34" t="s">
        <v>2672</v>
      </c>
      <c s="34" t="s">
        <v>2673</v>
      </c>
      <c s="35" t="s">
        <v>5</v>
      </c>
      <c s="6" t="s">
        <v>2674</v>
      </c>
      <c s="36" t="s">
        <v>446</v>
      </c>
      <c s="37">
        <v>12.96</v>
      </c>
      <c s="36">
        <v>0</v>
      </c>
      <c s="36">
        <f>ROUND(G2253*H2253,6)</f>
      </c>
      <c r="L2253" s="38">
        <v>0</v>
      </c>
      <c s="32">
        <f>ROUND(ROUND(L2253,2)*ROUND(G2253,3),2)</f>
      </c>
      <c s="36" t="s">
        <v>61</v>
      </c>
      <c>
        <f>(M2253*21)/100</f>
      </c>
      <c t="s">
        <v>28</v>
      </c>
    </row>
    <row r="2254" spans="1:5" ht="25.5">
      <c r="A2254" s="35" t="s">
        <v>56</v>
      </c>
      <c r="E2254" s="39" t="s">
        <v>2674</v>
      </c>
    </row>
    <row r="2255" spans="1:5" ht="38.25">
      <c r="A2255" s="35" t="s">
        <v>57</v>
      </c>
      <c r="E2255" s="40" t="s">
        <v>2675</v>
      </c>
    </row>
    <row r="2256" spans="1:5" ht="12.75">
      <c r="A2256" t="s">
        <v>58</v>
      </c>
      <c r="E2256" s="39" t="s">
        <v>5</v>
      </c>
    </row>
    <row r="2257" spans="1:16" ht="25.5">
      <c r="A2257" t="s">
        <v>50</v>
      </c>
      <c s="34" t="s">
        <v>2676</v>
      </c>
      <c s="34" t="s">
        <v>2677</v>
      </c>
      <c s="35" t="s">
        <v>5</v>
      </c>
      <c s="6" t="s">
        <v>2678</v>
      </c>
      <c s="36" t="s">
        <v>1095</v>
      </c>
      <c s="37">
        <v>776.841</v>
      </c>
      <c s="36">
        <v>0</v>
      </c>
      <c s="36">
        <f>ROUND(G2257*H2257,6)</f>
      </c>
      <c r="L2257" s="38">
        <v>0</v>
      </c>
      <c s="32">
        <f>ROUND(ROUND(L2257,2)*ROUND(G2257,3),2)</f>
      </c>
      <c s="36" t="s">
        <v>447</v>
      </c>
      <c>
        <f>(M2257*21)/100</f>
      </c>
      <c t="s">
        <v>28</v>
      </c>
    </row>
    <row r="2258" spans="1:5" ht="25.5">
      <c r="A2258" s="35" t="s">
        <v>56</v>
      </c>
      <c r="E2258" s="39" t="s">
        <v>2678</v>
      </c>
    </row>
    <row r="2259" spans="1:5" ht="12.75">
      <c r="A2259" s="35" t="s">
        <v>57</v>
      </c>
      <c r="E2259" s="40" t="s">
        <v>5</v>
      </c>
    </row>
    <row r="2260" spans="1:5" ht="12.75">
      <c r="A2260" t="s">
        <v>58</v>
      </c>
      <c r="E2260" s="39" t="s">
        <v>5</v>
      </c>
    </row>
    <row r="2261" spans="1:13" ht="12.75">
      <c r="A2261" t="s">
        <v>47</v>
      </c>
      <c r="C2261" s="31" t="s">
        <v>2679</v>
      </c>
      <c r="E2261" s="33" t="s">
        <v>2680</v>
      </c>
      <c r="J2261" s="32">
        <f>0</f>
      </c>
      <c s="32">
        <f>0</f>
      </c>
      <c s="32">
        <f>0+L2262+L2266+L2270+L2274+L2278+L2282+L2286+L2290+L2294+L2298</f>
      </c>
      <c s="32">
        <f>0+M2262+M2266+M2270+M2274+M2278+M2282+M2286+M2290+M2294+M2298</f>
      </c>
    </row>
    <row r="2262" spans="1:16" ht="25.5">
      <c r="A2262" t="s">
        <v>50</v>
      </c>
      <c s="34" t="s">
        <v>2681</v>
      </c>
      <c s="34" t="s">
        <v>2682</v>
      </c>
      <c s="35" t="s">
        <v>5</v>
      </c>
      <c s="6" t="s">
        <v>2683</v>
      </c>
      <c s="36" t="s">
        <v>446</v>
      </c>
      <c s="37">
        <v>3.922</v>
      </c>
      <c s="36">
        <v>0</v>
      </c>
      <c s="36">
        <f>ROUND(G2262*H2262,6)</f>
      </c>
      <c r="L2262" s="38">
        <v>0</v>
      </c>
      <c s="32">
        <f>ROUND(ROUND(L2262,2)*ROUND(G2262,3),2)</f>
      </c>
      <c s="36" t="s">
        <v>61</v>
      </c>
      <c>
        <f>(M2262*21)/100</f>
      </c>
      <c t="s">
        <v>28</v>
      </c>
    </row>
    <row r="2263" spans="1:5" ht="38.25">
      <c r="A2263" s="35" t="s">
        <v>56</v>
      </c>
      <c r="E2263" s="39" t="s">
        <v>2684</v>
      </c>
    </row>
    <row r="2264" spans="1:5" ht="38.25">
      <c r="A2264" s="35" t="s">
        <v>57</v>
      </c>
      <c r="E2264" s="40" t="s">
        <v>2685</v>
      </c>
    </row>
    <row r="2265" spans="1:5" ht="12.75">
      <c r="A2265" t="s">
        <v>58</v>
      </c>
      <c r="E2265" s="39" t="s">
        <v>5</v>
      </c>
    </row>
    <row r="2266" spans="1:16" ht="25.5">
      <c r="A2266" t="s">
        <v>50</v>
      </c>
      <c s="34" t="s">
        <v>2686</v>
      </c>
      <c s="34" t="s">
        <v>2687</v>
      </c>
      <c s="35" t="s">
        <v>5</v>
      </c>
      <c s="6" t="s">
        <v>2688</v>
      </c>
      <c s="36" t="s">
        <v>139</v>
      </c>
      <c s="37">
        <v>37</v>
      </c>
      <c s="36">
        <v>0</v>
      </c>
      <c s="36">
        <f>ROUND(G2266*H2266,6)</f>
      </c>
      <c r="L2266" s="38">
        <v>0</v>
      </c>
      <c s="32">
        <f>ROUND(ROUND(L2266,2)*ROUND(G2266,3),2)</f>
      </c>
      <c s="36" t="s">
        <v>61</v>
      </c>
      <c>
        <f>(M2266*21)/100</f>
      </c>
      <c t="s">
        <v>28</v>
      </c>
    </row>
    <row r="2267" spans="1:5" ht="76.5">
      <c r="A2267" s="35" t="s">
        <v>56</v>
      </c>
      <c r="E2267" s="39" t="s">
        <v>2689</v>
      </c>
    </row>
    <row r="2268" spans="1:5" ht="89.25">
      <c r="A2268" s="35" t="s">
        <v>57</v>
      </c>
      <c r="E2268" s="40" t="s">
        <v>2690</v>
      </c>
    </row>
    <row r="2269" spans="1:5" ht="12.75">
      <c r="A2269" t="s">
        <v>58</v>
      </c>
      <c r="E2269" s="39" t="s">
        <v>5</v>
      </c>
    </row>
    <row r="2270" spans="1:16" ht="38.25">
      <c r="A2270" t="s">
        <v>50</v>
      </c>
      <c s="34" t="s">
        <v>2691</v>
      </c>
      <c s="34" t="s">
        <v>2692</v>
      </c>
      <c s="35" t="s">
        <v>5</v>
      </c>
      <c s="6" t="s">
        <v>2693</v>
      </c>
      <c s="36" t="s">
        <v>139</v>
      </c>
      <c s="37">
        <v>5</v>
      </c>
      <c s="36">
        <v>0</v>
      </c>
      <c s="36">
        <f>ROUND(G2270*H2270,6)</f>
      </c>
      <c r="L2270" s="38">
        <v>0</v>
      </c>
      <c s="32">
        <f>ROUND(ROUND(L2270,2)*ROUND(G2270,3),2)</f>
      </c>
      <c s="36" t="s">
        <v>61</v>
      </c>
      <c>
        <f>(M2270*21)/100</f>
      </c>
      <c t="s">
        <v>28</v>
      </c>
    </row>
    <row r="2271" spans="1:5" ht="51">
      <c r="A2271" s="35" t="s">
        <v>56</v>
      </c>
      <c r="E2271" s="39" t="s">
        <v>2694</v>
      </c>
    </row>
    <row r="2272" spans="1:5" ht="76.5">
      <c r="A2272" s="35" t="s">
        <v>57</v>
      </c>
      <c r="E2272" s="40" t="s">
        <v>2695</v>
      </c>
    </row>
    <row r="2273" spans="1:5" ht="12.75">
      <c r="A2273" t="s">
        <v>58</v>
      </c>
      <c r="E2273" s="39" t="s">
        <v>5</v>
      </c>
    </row>
    <row r="2274" spans="1:16" ht="38.25">
      <c r="A2274" t="s">
        <v>50</v>
      </c>
      <c s="34" t="s">
        <v>2696</v>
      </c>
      <c s="34" t="s">
        <v>2697</v>
      </c>
      <c s="35" t="s">
        <v>5</v>
      </c>
      <c s="6" t="s">
        <v>2698</v>
      </c>
      <c s="36" t="s">
        <v>139</v>
      </c>
      <c s="37">
        <v>1</v>
      </c>
      <c s="36">
        <v>0</v>
      </c>
      <c s="36">
        <f>ROUND(G2274*H2274,6)</f>
      </c>
      <c r="L2274" s="38">
        <v>0</v>
      </c>
      <c s="32">
        <f>ROUND(ROUND(L2274,2)*ROUND(G2274,3),2)</f>
      </c>
      <c s="36" t="s">
        <v>61</v>
      </c>
      <c>
        <f>(M2274*21)/100</f>
      </c>
      <c t="s">
        <v>28</v>
      </c>
    </row>
    <row r="2275" spans="1:5" ht="89.25">
      <c r="A2275" s="35" t="s">
        <v>56</v>
      </c>
      <c r="E2275" s="39" t="s">
        <v>2699</v>
      </c>
    </row>
    <row r="2276" spans="1:5" ht="12.75">
      <c r="A2276" s="35" t="s">
        <v>57</v>
      </c>
      <c r="E2276" s="40" t="s">
        <v>2700</v>
      </c>
    </row>
    <row r="2277" spans="1:5" ht="12.75">
      <c r="A2277" t="s">
        <v>58</v>
      </c>
      <c r="E2277" s="39" t="s">
        <v>5</v>
      </c>
    </row>
    <row r="2278" spans="1:16" ht="38.25">
      <c r="A2278" t="s">
        <v>50</v>
      </c>
      <c s="34" t="s">
        <v>2701</v>
      </c>
      <c s="34" t="s">
        <v>2702</v>
      </c>
      <c s="35" t="s">
        <v>5</v>
      </c>
      <c s="6" t="s">
        <v>2703</v>
      </c>
      <c s="36" t="s">
        <v>139</v>
      </c>
      <c s="37">
        <v>10</v>
      </c>
      <c s="36">
        <v>0</v>
      </c>
      <c s="36">
        <f>ROUND(G2278*H2278,6)</f>
      </c>
      <c r="L2278" s="38">
        <v>0</v>
      </c>
      <c s="32">
        <f>ROUND(ROUND(L2278,2)*ROUND(G2278,3),2)</f>
      </c>
      <c s="36" t="s">
        <v>61</v>
      </c>
      <c>
        <f>(M2278*21)/100</f>
      </c>
      <c t="s">
        <v>28</v>
      </c>
    </row>
    <row r="2279" spans="1:5" ht="76.5">
      <c r="A2279" s="35" t="s">
        <v>56</v>
      </c>
      <c r="E2279" s="39" t="s">
        <v>2704</v>
      </c>
    </row>
    <row r="2280" spans="1:5" ht="63.75">
      <c r="A2280" s="35" t="s">
        <v>57</v>
      </c>
      <c r="E2280" s="40" t="s">
        <v>2705</v>
      </c>
    </row>
    <row r="2281" spans="1:5" ht="12.75">
      <c r="A2281" t="s">
        <v>58</v>
      </c>
      <c r="E2281" s="39" t="s">
        <v>5</v>
      </c>
    </row>
    <row r="2282" spans="1:16" ht="38.25">
      <c r="A2282" t="s">
        <v>50</v>
      </c>
      <c s="34" t="s">
        <v>2706</v>
      </c>
      <c s="34" t="s">
        <v>2707</v>
      </c>
      <c s="35" t="s">
        <v>5</v>
      </c>
      <c s="6" t="s">
        <v>2708</v>
      </c>
      <c s="36" t="s">
        <v>139</v>
      </c>
      <c s="37">
        <v>4</v>
      </c>
      <c s="36">
        <v>0</v>
      </c>
      <c s="36">
        <f>ROUND(G2282*H2282,6)</f>
      </c>
      <c r="L2282" s="38">
        <v>0</v>
      </c>
      <c s="32">
        <f>ROUND(ROUND(L2282,2)*ROUND(G2282,3),2)</f>
      </c>
      <c s="36" t="s">
        <v>61</v>
      </c>
      <c>
        <f>(M2282*21)/100</f>
      </c>
      <c t="s">
        <v>28</v>
      </c>
    </row>
    <row r="2283" spans="1:5" ht="216.75">
      <c r="A2283" s="35" t="s">
        <v>56</v>
      </c>
      <c r="E2283" s="39" t="s">
        <v>2709</v>
      </c>
    </row>
    <row r="2284" spans="1:5" ht="12.75">
      <c r="A2284" s="35" t="s">
        <v>57</v>
      </c>
      <c r="E2284" s="40" t="s">
        <v>2710</v>
      </c>
    </row>
    <row r="2285" spans="1:5" ht="12.75">
      <c r="A2285" t="s">
        <v>58</v>
      </c>
      <c r="E2285" s="39" t="s">
        <v>5</v>
      </c>
    </row>
    <row r="2286" spans="1:16" ht="25.5">
      <c r="A2286" t="s">
        <v>50</v>
      </c>
      <c s="34" t="s">
        <v>2711</v>
      </c>
      <c s="34" t="s">
        <v>2712</v>
      </c>
      <c s="35" t="s">
        <v>5</v>
      </c>
      <c s="6" t="s">
        <v>2713</v>
      </c>
      <c s="36" t="s">
        <v>139</v>
      </c>
      <c s="37">
        <v>13</v>
      </c>
      <c s="36">
        <v>0</v>
      </c>
      <c s="36">
        <f>ROUND(G2286*H2286,6)</f>
      </c>
      <c r="L2286" s="38">
        <v>0</v>
      </c>
      <c s="32">
        <f>ROUND(ROUND(L2286,2)*ROUND(G2286,3),2)</f>
      </c>
      <c s="36" t="s">
        <v>61</v>
      </c>
      <c>
        <f>(M2286*21)/100</f>
      </c>
      <c t="s">
        <v>28</v>
      </c>
    </row>
    <row r="2287" spans="1:5" ht="76.5">
      <c r="A2287" s="35" t="s">
        <v>56</v>
      </c>
      <c r="E2287" s="39" t="s">
        <v>2714</v>
      </c>
    </row>
    <row r="2288" spans="1:5" ht="12.75">
      <c r="A2288" s="35" t="s">
        <v>57</v>
      </c>
      <c r="E2288" s="40" t="s">
        <v>2715</v>
      </c>
    </row>
    <row r="2289" spans="1:5" ht="12.75">
      <c r="A2289" t="s">
        <v>58</v>
      </c>
      <c r="E2289" s="39" t="s">
        <v>5</v>
      </c>
    </row>
    <row r="2290" spans="1:16" ht="12.75">
      <c r="A2290" t="s">
        <v>50</v>
      </c>
      <c s="34" t="s">
        <v>2716</v>
      </c>
      <c s="34" t="s">
        <v>2717</v>
      </c>
      <c s="35" t="s">
        <v>5</v>
      </c>
      <c s="6" t="s">
        <v>2718</v>
      </c>
      <c s="36" t="s">
        <v>139</v>
      </c>
      <c s="37">
        <v>5</v>
      </c>
      <c s="36">
        <v>0</v>
      </c>
      <c s="36">
        <f>ROUND(G2290*H2290,6)</f>
      </c>
      <c r="L2290" s="38">
        <v>0</v>
      </c>
      <c s="32">
        <f>ROUND(ROUND(L2290,2)*ROUND(G2290,3),2)</f>
      </c>
      <c s="36" t="s">
        <v>61</v>
      </c>
      <c>
        <f>(M2290*21)/100</f>
      </c>
      <c t="s">
        <v>28</v>
      </c>
    </row>
    <row r="2291" spans="1:5" ht="25.5">
      <c r="A2291" s="35" t="s">
        <v>56</v>
      </c>
      <c r="E2291" s="39" t="s">
        <v>2719</v>
      </c>
    </row>
    <row r="2292" spans="1:5" ht="12.75">
      <c r="A2292" s="35" t="s">
        <v>57</v>
      </c>
      <c r="E2292" s="40" t="s">
        <v>2720</v>
      </c>
    </row>
    <row r="2293" spans="1:5" ht="12.75">
      <c r="A2293" t="s">
        <v>58</v>
      </c>
      <c r="E2293" s="39" t="s">
        <v>5</v>
      </c>
    </row>
    <row r="2294" spans="1:16" ht="12.75">
      <c r="A2294" t="s">
        <v>50</v>
      </c>
      <c s="34" t="s">
        <v>2721</v>
      </c>
      <c s="34" t="s">
        <v>2722</v>
      </c>
      <c s="35" t="s">
        <v>5</v>
      </c>
      <c s="6" t="s">
        <v>2723</v>
      </c>
      <c s="36" t="s">
        <v>139</v>
      </c>
      <c s="37">
        <v>6</v>
      </c>
      <c s="36">
        <v>0</v>
      </c>
      <c s="36">
        <f>ROUND(G2294*H2294,6)</f>
      </c>
      <c r="L2294" s="38">
        <v>0</v>
      </c>
      <c s="32">
        <f>ROUND(ROUND(L2294,2)*ROUND(G2294,3),2)</f>
      </c>
      <c s="36" t="s">
        <v>61</v>
      </c>
      <c>
        <f>(M2294*21)/100</f>
      </c>
      <c t="s">
        <v>28</v>
      </c>
    </row>
    <row r="2295" spans="1:5" ht="12.75">
      <c r="A2295" s="35" t="s">
        <v>56</v>
      </c>
      <c r="E2295" s="39" t="s">
        <v>2723</v>
      </c>
    </row>
    <row r="2296" spans="1:5" ht="12.75">
      <c r="A2296" s="35" t="s">
        <v>57</v>
      </c>
      <c r="E2296" s="40" t="s">
        <v>2724</v>
      </c>
    </row>
    <row r="2297" spans="1:5" ht="12.75">
      <c r="A2297" t="s">
        <v>58</v>
      </c>
      <c r="E2297" s="39" t="s">
        <v>5</v>
      </c>
    </row>
    <row r="2298" spans="1:16" ht="25.5">
      <c r="A2298" t="s">
        <v>50</v>
      </c>
      <c s="34" t="s">
        <v>2725</v>
      </c>
      <c s="34" t="s">
        <v>2726</v>
      </c>
      <c s="35" t="s">
        <v>5</v>
      </c>
      <c s="6" t="s">
        <v>2727</v>
      </c>
      <c s="36" t="s">
        <v>139</v>
      </c>
      <c s="37">
        <v>15</v>
      </c>
      <c s="36">
        <v>0</v>
      </c>
      <c s="36">
        <f>ROUND(G2298*H2298,6)</f>
      </c>
      <c r="L2298" s="38">
        <v>0</v>
      </c>
      <c s="32">
        <f>ROUND(ROUND(L2298,2)*ROUND(G2298,3),2)</f>
      </c>
      <c s="36" t="s">
        <v>61</v>
      </c>
      <c>
        <f>(M2298*21)/100</f>
      </c>
      <c t="s">
        <v>28</v>
      </c>
    </row>
    <row r="2299" spans="1:5" ht="25.5">
      <c r="A2299" s="35" t="s">
        <v>56</v>
      </c>
      <c r="E2299" s="39" t="s">
        <v>2728</v>
      </c>
    </row>
    <row r="2300" spans="1:5" ht="12.75">
      <c r="A2300" s="35" t="s">
        <v>57</v>
      </c>
      <c r="E2300" s="40" t="s">
        <v>2729</v>
      </c>
    </row>
    <row r="2301" spans="1:5" ht="12.75">
      <c r="A2301" t="s">
        <v>58</v>
      </c>
      <c r="E2301" s="39" t="s">
        <v>5</v>
      </c>
    </row>
    <row r="2302" spans="1:13" ht="12.75">
      <c r="A2302" t="s">
        <v>47</v>
      </c>
      <c r="C2302" s="31" t="s">
        <v>77</v>
      </c>
      <c r="E2302" s="33" t="s">
        <v>2730</v>
      </c>
      <c r="J2302" s="32">
        <f>0</f>
      </c>
      <c s="32">
        <f>0</f>
      </c>
      <c s="32">
        <f>0+L2303+L2307+L2311+L2315+L2319+L2323+L2327+L2331+L2335+L2339+L2343+L2347+L2351</f>
      </c>
      <c s="32">
        <f>0+M2303+M2307+M2311+M2315+M2319+M2323+M2327+M2331+M2335+M2339+M2343+M2347+M2351</f>
      </c>
    </row>
    <row r="2303" spans="1:16" ht="12.75">
      <c r="A2303" t="s">
        <v>50</v>
      </c>
      <c s="34" t="s">
        <v>2731</v>
      </c>
      <c s="34" t="s">
        <v>2732</v>
      </c>
      <c s="35" t="s">
        <v>5</v>
      </c>
      <c s="6" t="s">
        <v>2733</v>
      </c>
      <c s="36" t="s">
        <v>139</v>
      </c>
      <c s="37">
        <v>1</v>
      </c>
      <c s="36">
        <v>0</v>
      </c>
      <c s="36">
        <f>ROUND(G2303*H2303,6)</f>
      </c>
      <c r="L2303" s="38">
        <v>0</v>
      </c>
      <c s="32">
        <f>ROUND(ROUND(L2303,2)*ROUND(G2303,3),2)</f>
      </c>
      <c s="36" t="s">
        <v>61</v>
      </c>
      <c>
        <f>(M2303*21)/100</f>
      </c>
      <c t="s">
        <v>28</v>
      </c>
    </row>
    <row r="2304" spans="1:5" ht="12.75">
      <c r="A2304" s="35" t="s">
        <v>56</v>
      </c>
      <c r="E2304" s="39" t="s">
        <v>2733</v>
      </c>
    </row>
    <row r="2305" spans="1:5" ht="12.75">
      <c r="A2305" s="35" t="s">
        <v>57</v>
      </c>
      <c r="E2305" s="40" t="s">
        <v>5</v>
      </c>
    </row>
    <row r="2306" spans="1:5" ht="12.75">
      <c r="A2306" t="s">
        <v>58</v>
      </c>
      <c r="E2306" s="39" t="s">
        <v>5</v>
      </c>
    </row>
    <row r="2307" spans="1:16" ht="12.75">
      <c r="A2307" t="s">
        <v>50</v>
      </c>
      <c s="34" t="s">
        <v>2734</v>
      </c>
      <c s="34" t="s">
        <v>2735</v>
      </c>
      <c s="35" t="s">
        <v>5</v>
      </c>
      <c s="6" t="s">
        <v>2736</v>
      </c>
      <c s="36" t="s">
        <v>139</v>
      </c>
      <c s="37">
        <v>1</v>
      </c>
      <c s="36">
        <v>0</v>
      </c>
      <c s="36">
        <f>ROUND(G2307*H2307,6)</f>
      </c>
      <c r="L2307" s="38">
        <v>0</v>
      </c>
      <c s="32">
        <f>ROUND(ROUND(L2307,2)*ROUND(G2307,3),2)</f>
      </c>
      <c s="36" t="s">
        <v>61</v>
      </c>
      <c>
        <f>(M2307*21)/100</f>
      </c>
      <c t="s">
        <v>28</v>
      </c>
    </row>
    <row r="2308" spans="1:5" ht="12.75">
      <c r="A2308" s="35" t="s">
        <v>56</v>
      </c>
      <c r="E2308" s="39" t="s">
        <v>2736</v>
      </c>
    </row>
    <row r="2309" spans="1:5" ht="12.75">
      <c r="A2309" s="35" t="s">
        <v>57</v>
      </c>
      <c r="E2309" s="40" t="s">
        <v>5</v>
      </c>
    </row>
    <row r="2310" spans="1:5" ht="12.75">
      <c r="A2310" t="s">
        <v>58</v>
      </c>
      <c r="E2310" s="39" t="s">
        <v>5</v>
      </c>
    </row>
    <row r="2311" spans="1:16" ht="12.75">
      <c r="A2311" t="s">
        <v>50</v>
      </c>
      <c s="34" t="s">
        <v>2737</v>
      </c>
      <c s="34" t="s">
        <v>2738</v>
      </c>
      <c s="35" t="s">
        <v>5</v>
      </c>
      <c s="6" t="s">
        <v>2739</v>
      </c>
      <c s="36" t="s">
        <v>139</v>
      </c>
      <c s="37">
        <v>1</v>
      </c>
      <c s="36">
        <v>0</v>
      </c>
      <c s="36">
        <f>ROUND(G2311*H2311,6)</f>
      </c>
      <c r="L2311" s="38">
        <v>0</v>
      </c>
      <c s="32">
        <f>ROUND(ROUND(L2311,2)*ROUND(G2311,3),2)</f>
      </c>
      <c s="36" t="s">
        <v>61</v>
      </c>
      <c>
        <f>(M2311*21)/100</f>
      </c>
      <c t="s">
        <v>28</v>
      </c>
    </row>
    <row r="2312" spans="1:5" ht="12.75">
      <c r="A2312" s="35" t="s">
        <v>56</v>
      </c>
      <c r="E2312" s="39" t="s">
        <v>2739</v>
      </c>
    </row>
    <row r="2313" spans="1:5" ht="12.75">
      <c r="A2313" s="35" t="s">
        <v>57</v>
      </c>
      <c r="E2313" s="40" t="s">
        <v>5</v>
      </c>
    </row>
    <row r="2314" spans="1:5" ht="12.75">
      <c r="A2314" t="s">
        <v>58</v>
      </c>
      <c r="E2314" s="39" t="s">
        <v>5</v>
      </c>
    </row>
    <row r="2315" spans="1:16" ht="12.75">
      <c r="A2315" t="s">
        <v>50</v>
      </c>
      <c s="34" t="s">
        <v>2740</v>
      </c>
      <c s="34" t="s">
        <v>2741</v>
      </c>
      <c s="35" t="s">
        <v>5</v>
      </c>
      <c s="6" t="s">
        <v>2742</v>
      </c>
      <c s="36" t="s">
        <v>139</v>
      </c>
      <c s="37">
        <v>1</v>
      </c>
      <c s="36">
        <v>0</v>
      </c>
      <c s="36">
        <f>ROUND(G2315*H2315,6)</f>
      </c>
      <c r="L2315" s="38">
        <v>0</v>
      </c>
      <c s="32">
        <f>ROUND(ROUND(L2315,2)*ROUND(G2315,3),2)</f>
      </c>
      <c s="36" t="s">
        <v>61</v>
      </c>
      <c>
        <f>(M2315*21)/100</f>
      </c>
      <c t="s">
        <v>28</v>
      </c>
    </row>
    <row r="2316" spans="1:5" ht="12.75">
      <c r="A2316" s="35" t="s">
        <v>56</v>
      </c>
      <c r="E2316" s="39" t="s">
        <v>2742</v>
      </c>
    </row>
    <row r="2317" spans="1:5" ht="12.75">
      <c r="A2317" s="35" t="s">
        <v>57</v>
      </c>
      <c r="E2317" s="40" t="s">
        <v>5</v>
      </c>
    </row>
    <row r="2318" spans="1:5" ht="12.75">
      <c r="A2318" t="s">
        <v>58</v>
      </c>
      <c r="E2318" s="39" t="s">
        <v>5</v>
      </c>
    </row>
    <row r="2319" spans="1:16" ht="12.75">
      <c r="A2319" t="s">
        <v>50</v>
      </c>
      <c s="34" t="s">
        <v>2743</v>
      </c>
      <c s="34" t="s">
        <v>2744</v>
      </c>
      <c s="35" t="s">
        <v>5</v>
      </c>
      <c s="6" t="s">
        <v>2745</v>
      </c>
      <c s="36" t="s">
        <v>139</v>
      </c>
      <c s="37">
        <v>2</v>
      </c>
      <c s="36">
        <v>0</v>
      </c>
      <c s="36">
        <f>ROUND(G2319*H2319,6)</f>
      </c>
      <c r="L2319" s="38">
        <v>0</v>
      </c>
      <c s="32">
        <f>ROUND(ROUND(L2319,2)*ROUND(G2319,3),2)</f>
      </c>
      <c s="36" t="s">
        <v>61</v>
      </c>
      <c>
        <f>(M2319*21)/100</f>
      </c>
      <c t="s">
        <v>28</v>
      </c>
    </row>
    <row r="2320" spans="1:5" ht="12.75">
      <c r="A2320" s="35" t="s">
        <v>56</v>
      </c>
      <c r="E2320" s="39" t="s">
        <v>2745</v>
      </c>
    </row>
    <row r="2321" spans="1:5" ht="12.75">
      <c r="A2321" s="35" t="s">
        <v>57</v>
      </c>
      <c r="E2321" s="40" t="s">
        <v>5</v>
      </c>
    </row>
    <row r="2322" spans="1:5" ht="12.75">
      <c r="A2322" t="s">
        <v>58</v>
      </c>
      <c r="E2322" s="39" t="s">
        <v>5</v>
      </c>
    </row>
    <row r="2323" spans="1:16" ht="12.75">
      <c r="A2323" t="s">
        <v>50</v>
      </c>
      <c s="34" t="s">
        <v>2746</v>
      </c>
      <c s="34" t="s">
        <v>2747</v>
      </c>
      <c s="35" t="s">
        <v>5</v>
      </c>
      <c s="6" t="s">
        <v>2748</v>
      </c>
      <c s="36" t="s">
        <v>48</v>
      </c>
      <c s="37">
        <v>21</v>
      </c>
      <c s="36">
        <v>0</v>
      </c>
      <c s="36">
        <f>ROUND(G2323*H2323,6)</f>
      </c>
      <c r="L2323" s="38">
        <v>0</v>
      </c>
      <c s="32">
        <f>ROUND(ROUND(L2323,2)*ROUND(G2323,3),2)</f>
      </c>
      <c s="36" t="s">
        <v>61</v>
      </c>
      <c>
        <f>(M2323*21)/100</f>
      </c>
      <c t="s">
        <v>28</v>
      </c>
    </row>
    <row r="2324" spans="1:5" ht="12.75">
      <c r="A2324" s="35" t="s">
        <v>56</v>
      </c>
      <c r="E2324" s="39" t="s">
        <v>2748</v>
      </c>
    </row>
    <row r="2325" spans="1:5" ht="12.75">
      <c r="A2325" s="35" t="s">
        <v>57</v>
      </c>
      <c r="E2325" s="40" t="s">
        <v>5</v>
      </c>
    </row>
    <row r="2326" spans="1:5" ht="12.75">
      <c r="A2326" t="s">
        <v>58</v>
      </c>
      <c r="E2326" s="39" t="s">
        <v>5</v>
      </c>
    </row>
    <row r="2327" spans="1:16" ht="12.75">
      <c r="A2327" t="s">
        <v>50</v>
      </c>
      <c s="34" t="s">
        <v>2749</v>
      </c>
      <c s="34" t="s">
        <v>2750</v>
      </c>
      <c s="35" t="s">
        <v>5</v>
      </c>
      <c s="6" t="s">
        <v>2751</v>
      </c>
      <c s="36" t="s">
        <v>139</v>
      </c>
      <c s="37">
        <v>21</v>
      </c>
      <c s="36">
        <v>0</v>
      </c>
      <c s="36">
        <f>ROUND(G2327*H2327,6)</f>
      </c>
      <c r="L2327" s="38">
        <v>0</v>
      </c>
      <c s="32">
        <f>ROUND(ROUND(L2327,2)*ROUND(G2327,3),2)</f>
      </c>
      <c s="36" t="s">
        <v>61</v>
      </c>
      <c>
        <f>(M2327*21)/100</f>
      </c>
      <c t="s">
        <v>28</v>
      </c>
    </row>
    <row r="2328" spans="1:5" ht="12.75">
      <c r="A2328" s="35" t="s">
        <v>56</v>
      </c>
      <c r="E2328" s="39" t="s">
        <v>2751</v>
      </c>
    </row>
    <row r="2329" spans="1:5" ht="12.75">
      <c r="A2329" s="35" t="s">
        <v>57</v>
      </c>
      <c r="E2329" s="40" t="s">
        <v>5</v>
      </c>
    </row>
    <row r="2330" spans="1:5" ht="12.75">
      <c r="A2330" t="s">
        <v>58</v>
      </c>
      <c r="E2330" s="39" t="s">
        <v>5</v>
      </c>
    </row>
    <row r="2331" spans="1:16" ht="12.75">
      <c r="A2331" t="s">
        <v>50</v>
      </c>
      <c s="34" t="s">
        <v>2752</v>
      </c>
      <c s="34" t="s">
        <v>2753</v>
      </c>
      <c s="35" t="s">
        <v>5</v>
      </c>
      <c s="6" t="s">
        <v>2754</v>
      </c>
      <c s="36" t="s">
        <v>139</v>
      </c>
      <c s="37">
        <v>6</v>
      </c>
      <c s="36">
        <v>0</v>
      </c>
      <c s="36">
        <f>ROUND(G2331*H2331,6)</f>
      </c>
      <c r="L2331" s="38">
        <v>0</v>
      </c>
      <c s="32">
        <f>ROUND(ROUND(L2331,2)*ROUND(G2331,3),2)</f>
      </c>
      <c s="36" t="s">
        <v>61</v>
      </c>
      <c>
        <f>(M2331*21)/100</f>
      </c>
      <c t="s">
        <v>28</v>
      </c>
    </row>
    <row r="2332" spans="1:5" ht="12.75">
      <c r="A2332" s="35" t="s">
        <v>56</v>
      </c>
      <c r="E2332" s="39" t="s">
        <v>2754</v>
      </c>
    </row>
    <row r="2333" spans="1:5" ht="12.75">
      <c r="A2333" s="35" t="s">
        <v>57</v>
      </c>
      <c r="E2333" s="40" t="s">
        <v>5</v>
      </c>
    </row>
    <row r="2334" spans="1:5" ht="12.75">
      <c r="A2334" t="s">
        <v>58</v>
      </c>
      <c r="E2334" s="39" t="s">
        <v>5</v>
      </c>
    </row>
    <row r="2335" spans="1:16" ht="12.75">
      <c r="A2335" t="s">
        <v>50</v>
      </c>
      <c s="34" t="s">
        <v>2755</v>
      </c>
      <c s="34" t="s">
        <v>2756</v>
      </c>
      <c s="35" t="s">
        <v>5</v>
      </c>
      <c s="6" t="s">
        <v>2757</v>
      </c>
      <c s="36" t="s">
        <v>139</v>
      </c>
      <c s="37">
        <v>6</v>
      </c>
      <c s="36">
        <v>0</v>
      </c>
      <c s="36">
        <f>ROUND(G2335*H2335,6)</f>
      </c>
      <c r="L2335" s="38">
        <v>0</v>
      </c>
      <c s="32">
        <f>ROUND(ROUND(L2335,2)*ROUND(G2335,3),2)</f>
      </c>
      <c s="36" t="s">
        <v>61</v>
      </c>
      <c>
        <f>(M2335*21)/100</f>
      </c>
      <c t="s">
        <v>28</v>
      </c>
    </row>
    <row r="2336" spans="1:5" ht="12.75">
      <c r="A2336" s="35" t="s">
        <v>56</v>
      </c>
      <c r="E2336" s="39" t="s">
        <v>2757</v>
      </c>
    </row>
    <row r="2337" spans="1:5" ht="12.75">
      <c r="A2337" s="35" t="s">
        <v>57</v>
      </c>
      <c r="E2337" s="40" t="s">
        <v>5</v>
      </c>
    </row>
    <row r="2338" spans="1:5" ht="12.75">
      <c r="A2338" t="s">
        <v>58</v>
      </c>
      <c r="E2338" s="39" t="s">
        <v>5</v>
      </c>
    </row>
    <row r="2339" spans="1:16" ht="12.75">
      <c r="A2339" t="s">
        <v>50</v>
      </c>
      <c s="34" t="s">
        <v>2758</v>
      </c>
      <c s="34" t="s">
        <v>2759</v>
      </c>
      <c s="35" t="s">
        <v>5</v>
      </c>
      <c s="6" t="s">
        <v>2760</v>
      </c>
      <c s="36" t="s">
        <v>139</v>
      </c>
      <c s="37">
        <v>3</v>
      </c>
      <c s="36">
        <v>0</v>
      </c>
      <c s="36">
        <f>ROUND(G2339*H2339,6)</f>
      </c>
      <c r="L2339" s="38">
        <v>0</v>
      </c>
      <c s="32">
        <f>ROUND(ROUND(L2339,2)*ROUND(G2339,3),2)</f>
      </c>
      <c s="36" t="s">
        <v>61</v>
      </c>
      <c>
        <f>(M2339*21)/100</f>
      </c>
      <c t="s">
        <v>28</v>
      </c>
    </row>
    <row r="2340" spans="1:5" ht="12.75">
      <c r="A2340" s="35" t="s">
        <v>56</v>
      </c>
      <c r="E2340" s="39" t="s">
        <v>2760</v>
      </c>
    </row>
    <row r="2341" spans="1:5" ht="12.75">
      <c r="A2341" s="35" t="s">
        <v>57</v>
      </c>
      <c r="E2341" s="40" t="s">
        <v>5</v>
      </c>
    </row>
    <row r="2342" spans="1:5" ht="12.75">
      <c r="A2342" t="s">
        <v>58</v>
      </c>
      <c r="E2342" s="39" t="s">
        <v>5</v>
      </c>
    </row>
    <row r="2343" spans="1:16" ht="12.75">
      <c r="A2343" t="s">
        <v>50</v>
      </c>
      <c s="34" t="s">
        <v>2761</v>
      </c>
      <c s="34" t="s">
        <v>2762</v>
      </c>
      <c s="35" t="s">
        <v>5</v>
      </c>
      <c s="6" t="s">
        <v>2763</v>
      </c>
      <c s="36" t="s">
        <v>139</v>
      </c>
      <c s="37">
        <v>2</v>
      </c>
      <c s="36">
        <v>0</v>
      </c>
      <c s="36">
        <f>ROUND(G2343*H2343,6)</f>
      </c>
      <c r="L2343" s="38">
        <v>0</v>
      </c>
      <c s="32">
        <f>ROUND(ROUND(L2343,2)*ROUND(G2343,3),2)</f>
      </c>
      <c s="36" t="s">
        <v>61</v>
      </c>
      <c>
        <f>(M2343*21)/100</f>
      </c>
      <c t="s">
        <v>28</v>
      </c>
    </row>
    <row r="2344" spans="1:5" ht="12.75">
      <c r="A2344" s="35" t="s">
        <v>56</v>
      </c>
      <c r="E2344" s="39" t="s">
        <v>2763</v>
      </c>
    </row>
    <row r="2345" spans="1:5" ht="12.75">
      <c r="A2345" s="35" t="s">
        <v>57</v>
      </c>
      <c r="E2345" s="40" t="s">
        <v>5</v>
      </c>
    </row>
    <row r="2346" spans="1:5" ht="12.75">
      <c r="A2346" t="s">
        <v>58</v>
      </c>
      <c r="E2346" s="39" t="s">
        <v>5</v>
      </c>
    </row>
    <row r="2347" spans="1:16" ht="12.75">
      <c r="A2347" t="s">
        <v>50</v>
      </c>
      <c s="34" t="s">
        <v>2764</v>
      </c>
      <c s="34" t="s">
        <v>2765</v>
      </c>
      <c s="35" t="s">
        <v>5</v>
      </c>
      <c s="6" t="s">
        <v>2766</v>
      </c>
      <c s="36" t="s">
        <v>139</v>
      </c>
      <c s="37">
        <v>1</v>
      </c>
      <c s="36">
        <v>0</v>
      </c>
      <c s="36">
        <f>ROUND(G2347*H2347,6)</f>
      </c>
      <c r="L2347" s="38">
        <v>0</v>
      </c>
      <c s="32">
        <f>ROUND(ROUND(L2347,2)*ROUND(G2347,3),2)</f>
      </c>
      <c s="36" t="s">
        <v>61</v>
      </c>
      <c>
        <f>(M2347*21)/100</f>
      </c>
      <c t="s">
        <v>28</v>
      </c>
    </row>
    <row r="2348" spans="1:5" ht="12.75">
      <c r="A2348" s="35" t="s">
        <v>56</v>
      </c>
      <c r="E2348" s="39" t="s">
        <v>2766</v>
      </c>
    </row>
    <row r="2349" spans="1:5" ht="12.75">
      <c r="A2349" s="35" t="s">
        <v>57</v>
      </c>
      <c r="E2349" s="40" t="s">
        <v>5</v>
      </c>
    </row>
    <row r="2350" spans="1:5" ht="12.75">
      <c r="A2350" t="s">
        <v>58</v>
      </c>
      <c r="E2350" s="39" t="s">
        <v>5</v>
      </c>
    </row>
    <row r="2351" spans="1:16" ht="12.75">
      <c r="A2351" t="s">
        <v>50</v>
      </c>
      <c s="34" t="s">
        <v>2767</v>
      </c>
      <c s="34" t="s">
        <v>2768</v>
      </c>
      <c s="35" t="s">
        <v>5</v>
      </c>
      <c s="6" t="s">
        <v>2769</v>
      </c>
      <c s="36" t="s">
        <v>516</v>
      </c>
      <c s="37">
        <v>3.67</v>
      </c>
      <c s="36">
        <v>0</v>
      </c>
      <c s="36">
        <f>ROUND(G2351*H2351,6)</f>
      </c>
      <c r="L2351" s="38">
        <v>0</v>
      </c>
      <c s="32">
        <f>ROUND(ROUND(L2351,2)*ROUND(G2351,3),2)</f>
      </c>
      <c s="36" t="s">
        <v>61</v>
      </c>
      <c>
        <f>(M2351*21)/100</f>
      </c>
      <c t="s">
        <v>28</v>
      </c>
    </row>
    <row r="2352" spans="1:5" ht="12.75">
      <c r="A2352" s="35" t="s">
        <v>56</v>
      </c>
      <c r="E2352" s="39" t="s">
        <v>2769</v>
      </c>
    </row>
    <row r="2353" spans="1:5" ht="12.75">
      <c r="A2353" s="35" t="s">
        <v>57</v>
      </c>
      <c r="E2353" s="40" t="s">
        <v>5</v>
      </c>
    </row>
    <row r="2354" spans="1:5" ht="12.75">
      <c r="A2354" t="s">
        <v>58</v>
      </c>
      <c r="E2354" s="39" t="s">
        <v>5</v>
      </c>
    </row>
    <row r="2355" spans="1:13" ht="12.75">
      <c r="A2355" t="s">
        <v>47</v>
      </c>
      <c r="C2355" s="31" t="s">
        <v>80</v>
      </c>
      <c r="E2355" s="33" t="s">
        <v>2770</v>
      </c>
      <c r="J2355" s="32">
        <f>0</f>
      </c>
      <c s="32">
        <f>0</f>
      </c>
      <c s="32">
        <f>0+L2356+L2360+L2364+L2368+L2372+L2376+L2380+L2384+L2388+L2392+L2396+L2400+L2404+L2408+L2412+L2416+L2420+L2424+L2428+L2432+L2436+L2440+L2444+L2448+L2452+L2456+L2460+L2464+L2468+L2472+L2476+L2480+L2484+L2488+L2492+L2496+L2500+L2504+L2508+L2512+L2516+L2520+L2524+L2528+L2532+L2536+L2540+L2544+L2548+L2552+L2556</f>
      </c>
      <c s="32">
        <f>0+M2356+M2360+M2364+M2368+M2372+M2376+M2380+M2384+M2388+M2392+M2396+M2400+M2404+M2408+M2412+M2416+M2420+M2424+M2428+M2432+M2436+M2440+M2444+M2448+M2452+M2456+M2460+M2464+M2468+M2472+M2476+M2480+M2484+M2488+M2492+M2496+M2500+M2504+M2508+M2512+M2516+M2520+M2524+M2528+M2532+M2536+M2540+M2544+M2548+M2552+M2556</f>
      </c>
    </row>
    <row r="2356" spans="1:16" ht="25.5">
      <c r="A2356" t="s">
        <v>50</v>
      </c>
      <c s="34" t="s">
        <v>2771</v>
      </c>
      <c s="34" t="s">
        <v>2772</v>
      </c>
      <c s="35" t="s">
        <v>5</v>
      </c>
      <c s="6" t="s">
        <v>2773</v>
      </c>
      <c s="36" t="s">
        <v>446</v>
      </c>
      <c s="37">
        <v>1119.58</v>
      </c>
      <c s="36">
        <v>4E-05</v>
      </c>
      <c s="36">
        <f>ROUND(G2356*H2356,6)</f>
      </c>
      <c r="L2356" s="38">
        <v>0</v>
      </c>
      <c s="32">
        <f>ROUND(ROUND(L2356,2)*ROUND(G2356,3),2)</f>
      </c>
      <c s="36" t="s">
        <v>61</v>
      </c>
      <c>
        <f>(M2356*21)/100</f>
      </c>
      <c t="s">
        <v>28</v>
      </c>
    </row>
    <row r="2357" spans="1:5" ht="25.5">
      <c r="A2357" s="35" t="s">
        <v>56</v>
      </c>
      <c r="E2357" s="39" t="s">
        <v>2773</v>
      </c>
    </row>
    <row r="2358" spans="1:5" ht="63.75">
      <c r="A2358" s="35" t="s">
        <v>57</v>
      </c>
      <c r="E2358" s="40" t="s">
        <v>2774</v>
      </c>
    </row>
    <row r="2359" spans="1:5" ht="12.75">
      <c r="A2359" t="s">
        <v>58</v>
      </c>
      <c r="E2359" s="39" t="s">
        <v>5</v>
      </c>
    </row>
    <row r="2360" spans="1:16" ht="12.75">
      <c r="A2360" t="s">
        <v>50</v>
      </c>
      <c s="34" t="s">
        <v>2775</v>
      </c>
      <c s="34" t="s">
        <v>2776</v>
      </c>
      <c s="35" t="s">
        <v>5</v>
      </c>
      <c s="6" t="s">
        <v>2777</v>
      </c>
      <c s="36" t="s">
        <v>464</v>
      </c>
      <c s="37">
        <v>0.31</v>
      </c>
      <c s="36">
        <v>0</v>
      </c>
      <c s="36">
        <f>ROUND(G2360*H2360,6)</f>
      </c>
      <c r="L2360" s="38">
        <v>0</v>
      </c>
      <c s="32">
        <f>ROUND(ROUND(L2360,2)*ROUND(G2360,3),2)</f>
      </c>
      <c s="36" t="s">
        <v>447</v>
      </c>
      <c>
        <f>(M2360*21)/100</f>
      </c>
      <c t="s">
        <v>28</v>
      </c>
    </row>
    <row r="2361" spans="1:5" ht="12.75">
      <c r="A2361" s="35" t="s">
        <v>56</v>
      </c>
      <c r="E2361" s="39" t="s">
        <v>2777</v>
      </c>
    </row>
    <row r="2362" spans="1:5" ht="12.75">
      <c r="A2362" s="35" t="s">
        <v>57</v>
      </c>
      <c r="E2362" s="40" t="s">
        <v>2778</v>
      </c>
    </row>
    <row r="2363" spans="1:5" ht="12.75">
      <c r="A2363" t="s">
        <v>58</v>
      </c>
      <c r="E2363" s="39" t="s">
        <v>5</v>
      </c>
    </row>
    <row r="2364" spans="1:16" ht="25.5">
      <c r="A2364" t="s">
        <v>50</v>
      </c>
      <c s="34" t="s">
        <v>2779</v>
      </c>
      <c s="34" t="s">
        <v>2780</v>
      </c>
      <c s="35" t="s">
        <v>5</v>
      </c>
      <c s="6" t="s">
        <v>2781</v>
      </c>
      <c s="36" t="s">
        <v>446</v>
      </c>
      <c s="37">
        <v>106.473</v>
      </c>
      <c s="36">
        <v>0</v>
      </c>
      <c s="36">
        <f>ROUND(G2364*H2364,6)</f>
      </c>
      <c r="L2364" s="38">
        <v>0</v>
      </c>
      <c s="32">
        <f>ROUND(ROUND(L2364,2)*ROUND(G2364,3),2)</f>
      </c>
      <c s="36" t="s">
        <v>447</v>
      </c>
      <c>
        <f>(M2364*21)/100</f>
      </c>
      <c t="s">
        <v>28</v>
      </c>
    </row>
    <row r="2365" spans="1:5" ht="25.5">
      <c r="A2365" s="35" t="s">
        <v>56</v>
      </c>
      <c r="E2365" s="39" t="s">
        <v>2781</v>
      </c>
    </row>
    <row r="2366" spans="1:5" ht="12.75">
      <c r="A2366" s="35" t="s">
        <v>57</v>
      </c>
      <c r="E2366" s="40" t="s">
        <v>5</v>
      </c>
    </row>
    <row r="2367" spans="1:5" ht="12.75">
      <c r="A2367" t="s">
        <v>58</v>
      </c>
      <c r="E2367" s="39" t="s">
        <v>5</v>
      </c>
    </row>
    <row r="2368" spans="1:16" ht="25.5">
      <c r="A2368" t="s">
        <v>50</v>
      </c>
      <c s="34" t="s">
        <v>2782</v>
      </c>
      <c s="34" t="s">
        <v>2783</v>
      </c>
      <c s="35" t="s">
        <v>5</v>
      </c>
      <c s="6" t="s">
        <v>2784</v>
      </c>
      <c s="36" t="s">
        <v>446</v>
      </c>
      <c s="37">
        <v>90.57</v>
      </c>
      <c s="36">
        <v>0</v>
      </c>
      <c s="36">
        <f>ROUND(G2368*H2368,6)</f>
      </c>
      <c r="L2368" s="38">
        <v>0</v>
      </c>
      <c s="32">
        <f>ROUND(ROUND(L2368,2)*ROUND(G2368,3),2)</f>
      </c>
      <c s="36" t="s">
        <v>447</v>
      </c>
      <c>
        <f>(M2368*21)/100</f>
      </c>
      <c t="s">
        <v>28</v>
      </c>
    </row>
    <row r="2369" spans="1:5" ht="25.5">
      <c r="A2369" s="35" t="s">
        <v>56</v>
      </c>
      <c r="E2369" s="39" t="s">
        <v>2784</v>
      </c>
    </row>
    <row r="2370" spans="1:5" ht="153">
      <c r="A2370" s="35" t="s">
        <v>57</v>
      </c>
      <c r="E2370" s="42" t="s">
        <v>2785</v>
      </c>
    </row>
    <row r="2371" spans="1:5" ht="12.75">
      <c r="A2371" t="s">
        <v>58</v>
      </c>
      <c r="E2371" s="39" t="s">
        <v>5</v>
      </c>
    </row>
    <row r="2372" spans="1:16" ht="25.5">
      <c r="A2372" t="s">
        <v>50</v>
      </c>
      <c s="34" t="s">
        <v>2786</v>
      </c>
      <c s="34" t="s">
        <v>2787</v>
      </c>
      <c s="35" t="s">
        <v>5</v>
      </c>
      <c s="6" t="s">
        <v>2788</v>
      </c>
      <c s="36" t="s">
        <v>464</v>
      </c>
      <c s="37">
        <v>0.482</v>
      </c>
      <c s="36">
        <v>0</v>
      </c>
      <c s="36">
        <f>ROUND(G2372*H2372,6)</f>
      </c>
      <c r="L2372" s="38">
        <v>0</v>
      </c>
      <c s="32">
        <f>ROUND(ROUND(L2372,2)*ROUND(G2372,3),2)</f>
      </c>
      <c s="36" t="s">
        <v>447</v>
      </c>
      <c>
        <f>(M2372*21)/100</f>
      </c>
      <c t="s">
        <v>28</v>
      </c>
    </row>
    <row r="2373" spans="1:5" ht="25.5">
      <c r="A2373" s="35" t="s">
        <v>56</v>
      </c>
      <c r="E2373" s="39" t="s">
        <v>2788</v>
      </c>
    </row>
    <row r="2374" spans="1:5" ht="25.5">
      <c r="A2374" s="35" t="s">
        <v>57</v>
      </c>
      <c r="E2374" s="42" t="s">
        <v>2789</v>
      </c>
    </row>
    <row r="2375" spans="1:5" ht="12.75">
      <c r="A2375" t="s">
        <v>58</v>
      </c>
      <c r="E2375" s="39" t="s">
        <v>5</v>
      </c>
    </row>
    <row r="2376" spans="1:16" ht="12.75">
      <c r="A2376" t="s">
        <v>50</v>
      </c>
      <c s="34" t="s">
        <v>2790</v>
      </c>
      <c s="34" t="s">
        <v>2791</v>
      </c>
      <c s="35" t="s">
        <v>5</v>
      </c>
      <c s="6" t="s">
        <v>2792</v>
      </c>
      <c s="36" t="s">
        <v>446</v>
      </c>
      <c s="37">
        <v>8.394</v>
      </c>
      <c s="36">
        <v>0</v>
      </c>
      <c s="36">
        <f>ROUND(G2376*H2376,6)</f>
      </c>
      <c r="L2376" s="38">
        <v>0</v>
      </c>
      <c s="32">
        <f>ROUND(ROUND(L2376,2)*ROUND(G2376,3),2)</f>
      </c>
      <c s="36" t="s">
        <v>447</v>
      </c>
      <c>
        <f>(M2376*21)/100</f>
      </c>
      <c t="s">
        <v>28</v>
      </c>
    </row>
    <row r="2377" spans="1:5" ht="12.75">
      <c r="A2377" s="35" t="s">
        <v>56</v>
      </c>
      <c r="E2377" s="39" t="s">
        <v>2792</v>
      </c>
    </row>
    <row r="2378" spans="1:5" ht="51">
      <c r="A2378" s="35" t="s">
        <v>57</v>
      </c>
      <c r="E2378" s="40" t="s">
        <v>2793</v>
      </c>
    </row>
    <row r="2379" spans="1:5" ht="12.75">
      <c r="A2379" t="s">
        <v>58</v>
      </c>
      <c r="E2379" s="39" t="s">
        <v>5</v>
      </c>
    </row>
    <row r="2380" spans="1:16" ht="12.75">
      <c r="A2380" t="s">
        <v>50</v>
      </c>
      <c s="34" t="s">
        <v>2794</v>
      </c>
      <c s="34" t="s">
        <v>2795</v>
      </c>
      <c s="35" t="s">
        <v>5</v>
      </c>
      <c s="6" t="s">
        <v>2796</v>
      </c>
      <c s="36" t="s">
        <v>464</v>
      </c>
      <c s="37">
        <v>0.084</v>
      </c>
      <c s="36">
        <v>0</v>
      </c>
      <c s="36">
        <f>ROUND(G2380*H2380,6)</f>
      </c>
      <c r="L2380" s="38">
        <v>0</v>
      </c>
      <c s="32">
        <f>ROUND(ROUND(L2380,2)*ROUND(G2380,3),2)</f>
      </c>
      <c s="36" t="s">
        <v>447</v>
      </c>
      <c>
        <f>(M2380*21)/100</f>
      </c>
      <c t="s">
        <v>28</v>
      </c>
    </row>
    <row r="2381" spans="1:5" ht="12.75">
      <c r="A2381" s="35" t="s">
        <v>56</v>
      </c>
      <c r="E2381" s="39" t="s">
        <v>2796</v>
      </c>
    </row>
    <row r="2382" spans="1:5" ht="12.75">
      <c r="A2382" s="35" t="s">
        <v>57</v>
      </c>
      <c r="E2382" s="40" t="s">
        <v>2797</v>
      </c>
    </row>
    <row r="2383" spans="1:5" ht="12.75">
      <c r="A2383" t="s">
        <v>58</v>
      </c>
      <c r="E2383" s="39" t="s">
        <v>5</v>
      </c>
    </row>
    <row r="2384" spans="1:16" ht="25.5">
      <c r="A2384" t="s">
        <v>50</v>
      </c>
      <c s="34" t="s">
        <v>2798</v>
      </c>
      <c s="34" t="s">
        <v>2799</v>
      </c>
      <c s="35" t="s">
        <v>5</v>
      </c>
      <c s="6" t="s">
        <v>2800</v>
      </c>
      <c s="36" t="s">
        <v>464</v>
      </c>
      <c s="37">
        <v>0.405</v>
      </c>
      <c s="36">
        <v>0</v>
      </c>
      <c s="36">
        <f>ROUND(G2384*H2384,6)</f>
      </c>
      <c r="L2384" s="38">
        <v>0</v>
      </c>
      <c s="32">
        <f>ROUND(ROUND(L2384,2)*ROUND(G2384,3),2)</f>
      </c>
      <c s="36" t="s">
        <v>447</v>
      </c>
      <c>
        <f>(M2384*21)/100</f>
      </c>
      <c t="s">
        <v>28</v>
      </c>
    </row>
    <row r="2385" spans="1:5" ht="25.5">
      <c r="A2385" s="35" t="s">
        <v>56</v>
      </c>
      <c r="E2385" s="39" t="s">
        <v>2800</v>
      </c>
    </row>
    <row r="2386" spans="1:5" ht="102">
      <c r="A2386" s="35" t="s">
        <v>57</v>
      </c>
      <c r="E2386" s="42" t="s">
        <v>2801</v>
      </c>
    </row>
    <row r="2387" spans="1:5" ht="12.75">
      <c r="A2387" t="s">
        <v>58</v>
      </c>
      <c r="E2387" s="39" t="s">
        <v>5</v>
      </c>
    </row>
    <row r="2388" spans="1:16" ht="25.5">
      <c r="A2388" t="s">
        <v>50</v>
      </c>
      <c s="34" t="s">
        <v>2802</v>
      </c>
      <c s="34" t="s">
        <v>2803</v>
      </c>
      <c s="35" t="s">
        <v>5</v>
      </c>
      <c s="6" t="s">
        <v>2804</v>
      </c>
      <c s="36" t="s">
        <v>446</v>
      </c>
      <c s="37">
        <v>171.19</v>
      </c>
      <c s="36">
        <v>0</v>
      </c>
      <c s="36">
        <f>ROUND(G2388*H2388,6)</f>
      </c>
      <c r="L2388" s="38">
        <v>0</v>
      </c>
      <c s="32">
        <f>ROUND(ROUND(L2388,2)*ROUND(G2388,3),2)</f>
      </c>
      <c s="36" t="s">
        <v>447</v>
      </c>
      <c>
        <f>(M2388*21)/100</f>
      </c>
      <c t="s">
        <v>28</v>
      </c>
    </row>
    <row r="2389" spans="1:5" ht="25.5">
      <c r="A2389" s="35" t="s">
        <v>56</v>
      </c>
      <c r="E2389" s="39" t="s">
        <v>2804</v>
      </c>
    </row>
    <row r="2390" spans="1:5" ht="76.5">
      <c r="A2390" s="35" t="s">
        <v>57</v>
      </c>
      <c r="E2390" s="40" t="s">
        <v>2805</v>
      </c>
    </row>
    <row r="2391" spans="1:5" ht="12.75">
      <c r="A2391" t="s">
        <v>58</v>
      </c>
      <c r="E2391" s="39" t="s">
        <v>5</v>
      </c>
    </row>
    <row r="2392" spans="1:16" ht="12.75">
      <c r="A2392" t="s">
        <v>50</v>
      </c>
      <c s="34" t="s">
        <v>2806</v>
      </c>
      <c s="34" t="s">
        <v>2807</v>
      </c>
      <c s="35" t="s">
        <v>5</v>
      </c>
      <c s="6" t="s">
        <v>2808</v>
      </c>
      <c s="36" t="s">
        <v>464</v>
      </c>
      <c s="37">
        <v>17.119</v>
      </c>
      <c s="36">
        <v>0</v>
      </c>
      <c s="36">
        <f>ROUND(G2392*H2392,6)</f>
      </c>
      <c r="L2392" s="38">
        <v>0</v>
      </c>
      <c s="32">
        <f>ROUND(ROUND(L2392,2)*ROUND(G2392,3),2)</f>
      </c>
      <c s="36" t="s">
        <v>447</v>
      </c>
      <c>
        <f>(M2392*21)/100</f>
      </c>
      <c t="s">
        <v>28</v>
      </c>
    </row>
    <row r="2393" spans="1:5" ht="12.75">
      <c r="A2393" s="35" t="s">
        <v>56</v>
      </c>
      <c r="E2393" s="39" t="s">
        <v>2808</v>
      </c>
    </row>
    <row r="2394" spans="1:5" ht="76.5">
      <c r="A2394" s="35" t="s">
        <v>57</v>
      </c>
      <c r="E2394" s="40" t="s">
        <v>2809</v>
      </c>
    </row>
    <row r="2395" spans="1:5" ht="12.75">
      <c r="A2395" t="s">
        <v>58</v>
      </c>
      <c r="E2395" s="39" t="s">
        <v>5</v>
      </c>
    </row>
    <row r="2396" spans="1:16" ht="12.75">
      <c r="A2396" t="s">
        <v>50</v>
      </c>
      <c s="34" t="s">
        <v>2810</v>
      </c>
      <c s="34" t="s">
        <v>2811</v>
      </c>
      <c s="35" t="s">
        <v>5</v>
      </c>
      <c s="6" t="s">
        <v>2812</v>
      </c>
      <c s="36" t="s">
        <v>464</v>
      </c>
      <c s="37">
        <v>21.554</v>
      </c>
      <c s="36">
        <v>0</v>
      </c>
      <c s="36">
        <f>ROUND(G2396*H2396,6)</f>
      </c>
      <c r="L2396" s="38">
        <v>0</v>
      </c>
      <c s="32">
        <f>ROUND(ROUND(L2396,2)*ROUND(G2396,3),2)</f>
      </c>
      <c s="36" t="s">
        <v>447</v>
      </c>
      <c>
        <f>(M2396*21)/100</f>
      </c>
      <c t="s">
        <v>28</v>
      </c>
    </row>
    <row r="2397" spans="1:5" ht="12.75">
      <c r="A2397" s="35" t="s">
        <v>56</v>
      </c>
      <c r="E2397" s="39" t="s">
        <v>2812</v>
      </c>
    </row>
    <row r="2398" spans="1:5" ht="127.5">
      <c r="A2398" s="35" t="s">
        <v>57</v>
      </c>
      <c r="E2398" s="40" t="s">
        <v>2813</v>
      </c>
    </row>
    <row r="2399" spans="1:5" ht="12.75">
      <c r="A2399" t="s">
        <v>58</v>
      </c>
      <c r="E2399" s="39" t="s">
        <v>5</v>
      </c>
    </row>
    <row r="2400" spans="1:16" ht="25.5">
      <c r="A2400" t="s">
        <v>50</v>
      </c>
      <c s="34" t="s">
        <v>2814</v>
      </c>
      <c s="34" t="s">
        <v>2815</v>
      </c>
      <c s="35" t="s">
        <v>5</v>
      </c>
      <c s="6" t="s">
        <v>2816</v>
      </c>
      <c s="36" t="s">
        <v>446</v>
      </c>
      <c s="37">
        <v>464.91</v>
      </c>
      <c s="36">
        <v>0</v>
      </c>
      <c s="36">
        <f>ROUND(G2400*H2400,6)</f>
      </c>
      <c r="L2400" s="38">
        <v>0</v>
      </c>
      <c s="32">
        <f>ROUND(ROUND(L2400,2)*ROUND(G2400,3),2)</f>
      </c>
      <c s="36" t="s">
        <v>447</v>
      </c>
      <c>
        <f>(M2400*21)/100</f>
      </c>
      <c t="s">
        <v>28</v>
      </c>
    </row>
    <row r="2401" spans="1:5" ht="25.5">
      <c r="A2401" s="35" t="s">
        <v>56</v>
      </c>
      <c r="E2401" s="39" t="s">
        <v>2816</v>
      </c>
    </row>
    <row r="2402" spans="1:5" ht="306">
      <c r="A2402" s="35" t="s">
        <v>57</v>
      </c>
      <c r="E2402" s="40" t="s">
        <v>2817</v>
      </c>
    </row>
    <row r="2403" spans="1:5" ht="12.75">
      <c r="A2403" t="s">
        <v>58</v>
      </c>
      <c r="E2403" s="39" t="s">
        <v>5</v>
      </c>
    </row>
    <row r="2404" spans="1:16" ht="25.5">
      <c r="A2404" t="s">
        <v>50</v>
      </c>
      <c s="34" t="s">
        <v>2818</v>
      </c>
      <c s="34" t="s">
        <v>2819</v>
      </c>
      <c s="35" t="s">
        <v>5</v>
      </c>
      <c s="6" t="s">
        <v>2820</v>
      </c>
      <c s="36" t="s">
        <v>446</v>
      </c>
      <c s="37">
        <v>282.42</v>
      </c>
      <c s="36">
        <v>0</v>
      </c>
      <c s="36">
        <f>ROUND(G2404*H2404,6)</f>
      </c>
      <c r="L2404" s="38">
        <v>0</v>
      </c>
      <c s="32">
        <f>ROUND(ROUND(L2404,2)*ROUND(G2404,3),2)</f>
      </c>
      <c s="36" t="s">
        <v>447</v>
      </c>
      <c>
        <f>(M2404*21)/100</f>
      </c>
      <c t="s">
        <v>28</v>
      </c>
    </row>
    <row r="2405" spans="1:5" ht="25.5">
      <c r="A2405" s="35" t="s">
        <v>56</v>
      </c>
      <c r="E2405" s="39" t="s">
        <v>2820</v>
      </c>
    </row>
    <row r="2406" spans="1:5" ht="318.75">
      <c r="A2406" s="35" t="s">
        <v>57</v>
      </c>
      <c r="E2406" s="40" t="s">
        <v>2821</v>
      </c>
    </row>
    <row r="2407" spans="1:5" ht="12.75">
      <c r="A2407" t="s">
        <v>58</v>
      </c>
      <c r="E2407" s="39" t="s">
        <v>5</v>
      </c>
    </row>
    <row r="2408" spans="1:16" ht="25.5">
      <c r="A2408" t="s">
        <v>50</v>
      </c>
      <c s="34" t="s">
        <v>2822</v>
      </c>
      <c s="34" t="s">
        <v>2823</v>
      </c>
      <c s="35" t="s">
        <v>5</v>
      </c>
      <c s="6" t="s">
        <v>2824</v>
      </c>
      <c s="36" t="s">
        <v>446</v>
      </c>
      <c s="37">
        <v>178.55</v>
      </c>
      <c s="36">
        <v>0</v>
      </c>
      <c s="36">
        <f>ROUND(G2408*H2408,6)</f>
      </c>
      <c r="L2408" s="38">
        <v>0</v>
      </c>
      <c s="32">
        <f>ROUND(ROUND(L2408,2)*ROUND(G2408,3),2)</f>
      </c>
      <c s="36" t="s">
        <v>447</v>
      </c>
      <c>
        <f>(M2408*21)/100</f>
      </c>
      <c t="s">
        <v>28</v>
      </c>
    </row>
    <row r="2409" spans="1:5" ht="25.5">
      <c r="A2409" s="35" t="s">
        <v>56</v>
      </c>
      <c r="E2409" s="39" t="s">
        <v>2824</v>
      </c>
    </row>
    <row r="2410" spans="1:5" ht="89.25">
      <c r="A2410" s="35" t="s">
        <v>57</v>
      </c>
      <c r="E2410" s="40" t="s">
        <v>2825</v>
      </c>
    </row>
    <row r="2411" spans="1:5" ht="12.75">
      <c r="A2411" t="s">
        <v>58</v>
      </c>
      <c r="E2411" s="39" t="s">
        <v>5</v>
      </c>
    </row>
    <row r="2412" spans="1:16" ht="12.75">
      <c r="A2412" t="s">
        <v>50</v>
      </c>
      <c s="34" t="s">
        <v>2826</v>
      </c>
      <c s="34" t="s">
        <v>2827</v>
      </c>
      <c s="35" t="s">
        <v>5</v>
      </c>
      <c s="6" t="s">
        <v>2828</v>
      </c>
      <c s="36" t="s">
        <v>48</v>
      </c>
      <c s="37">
        <v>208.89</v>
      </c>
      <c s="36">
        <v>0</v>
      </c>
      <c s="36">
        <f>ROUND(G2412*H2412,6)</f>
      </c>
      <c r="L2412" s="38">
        <v>0</v>
      </c>
      <c s="32">
        <f>ROUND(ROUND(L2412,2)*ROUND(G2412,3),2)</f>
      </c>
      <c s="36" t="s">
        <v>447</v>
      </c>
      <c>
        <f>(M2412*21)/100</f>
      </c>
      <c t="s">
        <v>28</v>
      </c>
    </row>
    <row r="2413" spans="1:5" ht="12.75">
      <c r="A2413" s="35" t="s">
        <v>56</v>
      </c>
      <c r="E2413" s="39" t="s">
        <v>2828</v>
      </c>
    </row>
    <row r="2414" spans="1:5" ht="191.25">
      <c r="A2414" s="35" t="s">
        <v>57</v>
      </c>
      <c r="E2414" s="40" t="s">
        <v>2829</v>
      </c>
    </row>
    <row r="2415" spans="1:5" ht="12.75">
      <c r="A2415" t="s">
        <v>58</v>
      </c>
      <c r="E2415" s="39" t="s">
        <v>5</v>
      </c>
    </row>
    <row r="2416" spans="1:16" ht="12.75">
      <c r="A2416" t="s">
        <v>50</v>
      </c>
      <c s="34" t="s">
        <v>2830</v>
      </c>
      <c s="34" t="s">
        <v>2831</v>
      </c>
      <c s="35" t="s">
        <v>5</v>
      </c>
      <c s="6" t="s">
        <v>2832</v>
      </c>
      <c s="36" t="s">
        <v>464</v>
      </c>
      <c s="37">
        <v>50.288</v>
      </c>
      <c s="36">
        <v>0</v>
      </c>
      <c s="36">
        <f>ROUND(G2416*H2416,6)</f>
      </c>
      <c r="L2416" s="38">
        <v>0</v>
      </c>
      <c s="32">
        <f>ROUND(ROUND(L2416,2)*ROUND(G2416,3),2)</f>
      </c>
      <c s="36" t="s">
        <v>61</v>
      </c>
      <c>
        <f>(M2416*21)/100</f>
      </c>
      <c t="s">
        <v>28</v>
      </c>
    </row>
    <row r="2417" spans="1:5" ht="12.75">
      <c r="A2417" s="35" t="s">
        <v>56</v>
      </c>
      <c r="E2417" s="39" t="s">
        <v>2832</v>
      </c>
    </row>
    <row r="2418" spans="1:5" ht="12.75">
      <c r="A2418" s="35" t="s">
        <v>57</v>
      </c>
      <c r="E2418" s="40" t="s">
        <v>5</v>
      </c>
    </row>
    <row r="2419" spans="1:5" ht="12.75">
      <c r="A2419" t="s">
        <v>58</v>
      </c>
      <c r="E2419" s="39" t="s">
        <v>5</v>
      </c>
    </row>
    <row r="2420" spans="1:16" ht="12.75">
      <c r="A2420" t="s">
        <v>50</v>
      </c>
      <c s="34" t="s">
        <v>2833</v>
      </c>
      <c s="34" t="s">
        <v>2834</v>
      </c>
      <c s="35" t="s">
        <v>5</v>
      </c>
      <c s="6" t="s">
        <v>2835</v>
      </c>
      <c s="36" t="s">
        <v>446</v>
      </c>
      <c s="37">
        <v>339.736</v>
      </c>
      <c s="36">
        <v>0</v>
      </c>
      <c s="36">
        <f>ROUND(G2420*H2420,6)</f>
      </c>
      <c r="L2420" s="38">
        <v>0</v>
      </c>
      <c s="32">
        <f>ROUND(ROUND(L2420,2)*ROUND(G2420,3),2)</f>
      </c>
      <c s="36" t="s">
        <v>447</v>
      </c>
      <c>
        <f>(M2420*21)/100</f>
      </c>
      <c t="s">
        <v>28</v>
      </c>
    </row>
    <row r="2421" spans="1:5" ht="12.75">
      <c r="A2421" s="35" t="s">
        <v>56</v>
      </c>
      <c r="E2421" s="39" t="s">
        <v>2835</v>
      </c>
    </row>
    <row r="2422" spans="1:5" ht="127.5">
      <c r="A2422" s="35" t="s">
        <v>57</v>
      </c>
      <c r="E2422" s="40" t="s">
        <v>2836</v>
      </c>
    </row>
    <row r="2423" spans="1:5" ht="12.75">
      <c r="A2423" t="s">
        <v>58</v>
      </c>
      <c r="E2423" s="39" t="s">
        <v>5</v>
      </c>
    </row>
    <row r="2424" spans="1:16" ht="12.75">
      <c r="A2424" t="s">
        <v>50</v>
      </c>
      <c s="34" t="s">
        <v>2837</v>
      </c>
      <c s="34" t="s">
        <v>2838</v>
      </c>
      <c s="35" t="s">
        <v>5</v>
      </c>
      <c s="6" t="s">
        <v>2839</v>
      </c>
      <c s="36" t="s">
        <v>446</v>
      </c>
      <c s="37">
        <v>140.782</v>
      </c>
      <c s="36">
        <v>0</v>
      </c>
      <c s="36">
        <f>ROUND(G2424*H2424,6)</f>
      </c>
      <c r="L2424" s="38">
        <v>0</v>
      </c>
      <c s="32">
        <f>ROUND(ROUND(L2424,2)*ROUND(G2424,3),2)</f>
      </c>
      <c s="36" t="s">
        <v>447</v>
      </c>
      <c>
        <f>(M2424*21)/100</f>
      </c>
      <c t="s">
        <v>28</v>
      </c>
    </row>
    <row r="2425" spans="1:5" ht="12.75">
      <c r="A2425" s="35" t="s">
        <v>56</v>
      </c>
      <c r="E2425" s="39" t="s">
        <v>2839</v>
      </c>
    </row>
    <row r="2426" spans="1:5" ht="12.75">
      <c r="A2426" s="35" t="s">
        <v>57</v>
      </c>
      <c r="E2426" s="40" t="s">
        <v>5</v>
      </c>
    </row>
    <row r="2427" spans="1:5" ht="12.75">
      <c r="A2427" t="s">
        <v>58</v>
      </c>
      <c r="E2427" s="39" t="s">
        <v>5</v>
      </c>
    </row>
    <row r="2428" spans="1:16" ht="25.5">
      <c r="A2428" t="s">
        <v>50</v>
      </c>
      <c s="34" t="s">
        <v>2840</v>
      </c>
      <c s="34" t="s">
        <v>2841</v>
      </c>
      <c s="35" t="s">
        <v>5</v>
      </c>
      <c s="6" t="s">
        <v>2842</v>
      </c>
      <c s="36" t="s">
        <v>516</v>
      </c>
      <c s="37">
        <v>0.442</v>
      </c>
      <c s="36">
        <v>0</v>
      </c>
      <c s="36">
        <f>ROUND(G2428*H2428,6)</f>
      </c>
      <c r="L2428" s="38">
        <v>0</v>
      </c>
      <c s="32">
        <f>ROUND(ROUND(L2428,2)*ROUND(G2428,3),2)</f>
      </c>
      <c s="36" t="s">
        <v>61</v>
      </c>
      <c>
        <f>(M2428*21)/100</f>
      </c>
      <c t="s">
        <v>28</v>
      </c>
    </row>
    <row r="2429" spans="1:5" ht="25.5">
      <c r="A2429" s="35" t="s">
        <v>56</v>
      </c>
      <c r="E2429" s="39" t="s">
        <v>2842</v>
      </c>
    </row>
    <row r="2430" spans="1:5" ht="76.5">
      <c r="A2430" s="35" t="s">
        <v>57</v>
      </c>
      <c r="E2430" s="42" t="s">
        <v>2843</v>
      </c>
    </row>
    <row r="2431" spans="1:5" ht="12.75">
      <c r="A2431" t="s">
        <v>58</v>
      </c>
      <c r="E2431" s="39" t="s">
        <v>5</v>
      </c>
    </row>
    <row r="2432" spans="1:16" ht="25.5">
      <c r="A2432" t="s">
        <v>50</v>
      </c>
      <c s="34" t="s">
        <v>2844</v>
      </c>
      <c s="34" t="s">
        <v>2845</v>
      </c>
      <c s="35" t="s">
        <v>5</v>
      </c>
      <c s="6" t="s">
        <v>2846</v>
      </c>
      <c s="36" t="s">
        <v>516</v>
      </c>
      <c s="37">
        <v>0.7</v>
      </c>
      <c s="36">
        <v>0</v>
      </c>
      <c s="36">
        <f>ROUND(G2432*H2432,6)</f>
      </c>
      <c r="L2432" s="38">
        <v>0</v>
      </c>
      <c s="32">
        <f>ROUND(ROUND(L2432,2)*ROUND(G2432,3),2)</f>
      </c>
      <c s="36" t="s">
        <v>61</v>
      </c>
      <c>
        <f>(M2432*21)/100</f>
      </c>
      <c t="s">
        <v>28</v>
      </c>
    </row>
    <row r="2433" spans="1:5" ht="25.5">
      <c r="A2433" s="35" t="s">
        <v>56</v>
      </c>
      <c r="E2433" s="39" t="s">
        <v>2846</v>
      </c>
    </row>
    <row r="2434" spans="1:5" ht="25.5">
      <c r="A2434" s="35" t="s">
        <v>57</v>
      </c>
      <c r="E2434" s="42" t="s">
        <v>2847</v>
      </c>
    </row>
    <row r="2435" spans="1:5" ht="12.75">
      <c r="A2435" t="s">
        <v>58</v>
      </c>
      <c r="E2435" s="39" t="s">
        <v>5</v>
      </c>
    </row>
    <row r="2436" spans="1:16" ht="12.75">
      <c r="A2436" t="s">
        <v>50</v>
      </c>
      <c s="34" t="s">
        <v>2848</v>
      </c>
      <c s="34" t="s">
        <v>2849</v>
      </c>
      <c s="35" t="s">
        <v>5</v>
      </c>
      <c s="6" t="s">
        <v>2850</v>
      </c>
      <c s="36" t="s">
        <v>464</v>
      </c>
      <c s="37">
        <v>53.159</v>
      </c>
      <c s="36">
        <v>0</v>
      </c>
      <c s="36">
        <f>ROUND(G2436*H2436,6)</f>
      </c>
      <c r="L2436" s="38">
        <v>0</v>
      </c>
      <c s="32">
        <f>ROUND(ROUND(L2436,2)*ROUND(G2436,3),2)</f>
      </c>
      <c s="36" t="s">
        <v>447</v>
      </c>
      <c>
        <f>(M2436*21)/100</f>
      </c>
      <c t="s">
        <v>28</v>
      </c>
    </row>
    <row r="2437" spans="1:5" ht="12.75">
      <c r="A2437" s="35" t="s">
        <v>56</v>
      </c>
      <c r="E2437" s="39" t="s">
        <v>2850</v>
      </c>
    </row>
    <row r="2438" spans="1:5" ht="12.75">
      <c r="A2438" s="35" t="s">
        <v>57</v>
      </c>
      <c r="E2438" s="40" t="s">
        <v>5</v>
      </c>
    </row>
    <row r="2439" spans="1:5" ht="12.75">
      <c r="A2439" t="s">
        <v>58</v>
      </c>
      <c r="E2439" s="39" t="s">
        <v>5</v>
      </c>
    </row>
    <row r="2440" spans="1:16" ht="25.5">
      <c r="A2440" t="s">
        <v>50</v>
      </c>
      <c s="34" t="s">
        <v>2851</v>
      </c>
      <c s="34" t="s">
        <v>2852</v>
      </c>
      <c s="35" t="s">
        <v>5</v>
      </c>
      <c s="6" t="s">
        <v>2853</v>
      </c>
      <c s="36" t="s">
        <v>446</v>
      </c>
      <c s="37">
        <v>1.28</v>
      </c>
      <c s="36">
        <v>0</v>
      </c>
      <c s="36">
        <f>ROUND(G2440*H2440,6)</f>
      </c>
      <c r="L2440" s="38">
        <v>0</v>
      </c>
      <c s="32">
        <f>ROUND(ROUND(L2440,2)*ROUND(G2440,3),2)</f>
      </c>
      <c s="36" t="s">
        <v>447</v>
      </c>
      <c>
        <f>(M2440*21)/100</f>
      </c>
      <c t="s">
        <v>28</v>
      </c>
    </row>
    <row r="2441" spans="1:5" ht="25.5">
      <c r="A2441" s="35" t="s">
        <v>56</v>
      </c>
      <c r="E2441" s="39" t="s">
        <v>2853</v>
      </c>
    </row>
    <row r="2442" spans="1:5" ht="12.75">
      <c r="A2442" s="35" t="s">
        <v>57</v>
      </c>
      <c r="E2442" s="40" t="s">
        <v>2854</v>
      </c>
    </row>
    <row r="2443" spans="1:5" ht="12.75">
      <c r="A2443" t="s">
        <v>58</v>
      </c>
      <c r="E2443" s="39" t="s">
        <v>5</v>
      </c>
    </row>
    <row r="2444" spans="1:16" ht="25.5">
      <c r="A2444" t="s">
        <v>50</v>
      </c>
      <c s="34" t="s">
        <v>2855</v>
      </c>
      <c s="34" t="s">
        <v>2856</v>
      </c>
      <c s="35" t="s">
        <v>5</v>
      </c>
      <c s="6" t="s">
        <v>2857</v>
      </c>
      <c s="36" t="s">
        <v>446</v>
      </c>
      <c s="37">
        <v>2.08</v>
      </c>
      <c s="36">
        <v>0</v>
      </c>
      <c s="36">
        <f>ROUND(G2444*H2444,6)</f>
      </c>
      <c r="L2444" s="38">
        <v>0</v>
      </c>
      <c s="32">
        <f>ROUND(ROUND(L2444,2)*ROUND(G2444,3),2)</f>
      </c>
      <c s="36" t="s">
        <v>447</v>
      </c>
      <c>
        <f>(M2444*21)/100</f>
      </c>
      <c t="s">
        <v>28</v>
      </c>
    </row>
    <row r="2445" spans="1:5" ht="25.5">
      <c r="A2445" s="35" t="s">
        <v>56</v>
      </c>
      <c r="E2445" s="39" t="s">
        <v>2857</v>
      </c>
    </row>
    <row r="2446" spans="1:5" ht="12.75">
      <c r="A2446" s="35" t="s">
        <v>57</v>
      </c>
      <c r="E2446" s="40" t="s">
        <v>2858</v>
      </c>
    </row>
    <row r="2447" spans="1:5" ht="12.75">
      <c r="A2447" t="s">
        <v>58</v>
      </c>
      <c r="E2447" s="39" t="s">
        <v>5</v>
      </c>
    </row>
    <row r="2448" spans="1:16" ht="25.5">
      <c r="A2448" t="s">
        <v>50</v>
      </c>
      <c s="34" t="s">
        <v>2859</v>
      </c>
      <c s="34" t="s">
        <v>2860</v>
      </c>
      <c s="35" t="s">
        <v>5</v>
      </c>
      <c s="6" t="s">
        <v>2861</v>
      </c>
      <c s="36" t="s">
        <v>446</v>
      </c>
      <c s="37">
        <v>15.434</v>
      </c>
      <c s="36">
        <v>0</v>
      </c>
      <c s="36">
        <f>ROUND(G2448*H2448,6)</f>
      </c>
      <c r="L2448" s="38">
        <v>0</v>
      </c>
      <c s="32">
        <f>ROUND(ROUND(L2448,2)*ROUND(G2448,3),2)</f>
      </c>
      <c s="36" t="s">
        <v>447</v>
      </c>
      <c>
        <f>(M2448*21)/100</f>
      </c>
      <c t="s">
        <v>28</v>
      </c>
    </row>
    <row r="2449" spans="1:5" ht="25.5">
      <c r="A2449" s="35" t="s">
        <v>56</v>
      </c>
      <c r="E2449" s="39" t="s">
        <v>2861</v>
      </c>
    </row>
    <row r="2450" spans="1:5" ht="38.25">
      <c r="A2450" s="35" t="s">
        <v>57</v>
      </c>
      <c r="E2450" s="40" t="s">
        <v>2862</v>
      </c>
    </row>
    <row r="2451" spans="1:5" ht="12.75">
      <c r="A2451" t="s">
        <v>58</v>
      </c>
      <c r="E2451" s="39" t="s">
        <v>5</v>
      </c>
    </row>
    <row r="2452" spans="1:16" ht="25.5">
      <c r="A2452" t="s">
        <v>50</v>
      </c>
      <c s="34" t="s">
        <v>2863</v>
      </c>
      <c s="34" t="s">
        <v>2864</v>
      </c>
      <c s="35" t="s">
        <v>5</v>
      </c>
      <c s="6" t="s">
        <v>2865</v>
      </c>
      <c s="36" t="s">
        <v>446</v>
      </c>
      <c s="37">
        <v>119.809</v>
      </c>
      <c s="36">
        <v>0</v>
      </c>
      <c s="36">
        <f>ROUND(G2452*H2452,6)</f>
      </c>
      <c r="L2452" s="38">
        <v>0</v>
      </c>
      <c s="32">
        <f>ROUND(ROUND(L2452,2)*ROUND(G2452,3),2)</f>
      </c>
      <c s="36" t="s">
        <v>447</v>
      </c>
      <c>
        <f>(M2452*21)/100</f>
      </c>
      <c t="s">
        <v>28</v>
      </c>
    </row>
    <row r="2453" spans="1:5" ht="25.5">
      <c r="A2453" s="35" t="s">
        <v>56</v>
      </c>
      <c r="E2453" s="39" t="s">
        <v>2865</v>
      </c>
    </row>
    <row r="2454" spans="1:5" ht="127.5">
      <c r="A2454" s="35" t="s">
        <v>57</v>
      </c>
      <c r="E2454" s="42" t="s">
        <v>2866</v>
      </c>
    </row>
    <row r="2455" spans="1:5" ht="12.75">
      <c r="A2455" t="s">
        <v>58</v>
      </c>
      <c r="E2455" s="39" t="s">
        <v>5</v>
      </c>
    </row>
    <row r="2456" spans="1:16" ht="25.5">
      <c r="A2456" t="s">
        <v>50</v>
      </c>
      <c s="34" t="s">
        <v>2867</v>
      </c>
      <c s="34" t="s">
        <v>2868</v>
      </c>
      <c s="35" t="s">
        <v>5</v>
      </c>
      <c s="6" t="s">
        <v>2869</v>
      </c>
      <c s="36" t="s">
        <v>446</v>
      </c>
      <c s="37">
        <v>12.214</v>
      </c>
      <c s="36">
        <v>0</v>
      </c>
      <c s="36">
        <f>ROUND(G2456*H2456,6)</f>
      </c>
      <c r="L2456" s="38">
        <v>0</v>
      </c>
      <c s="32">
        <f>ROUND(ROUND(L2456,2)*ROUND(G2456,3),2)</f>
      </c>
      <c s="36" t="s">
        <v>447</v>
      </c>
      <c>
        <f>(M2456*21)/100</f>
      </c>
      <c t="s">
        <v>28</v>
      </c>
    </row>
    <row r="2457" spans="1:5" ht="25.5">
      <c r="A2457" s="35" t="s">
        <v>56</v>
      </c>
      <c r="E2457" s="39" t="s">
        <v>2869</v>
      </c>
    </row>
    <row r="2458" spans="1:5" ht="51">
      <c r="A2458" s="35" t="s">
        <v>57</v>
      </c>
      <c r="E2458" s="42" t="s">
        <v>2870</v>
      </c>
    </row>
    <row r="2459" spans="1:5" ht="12.75">
      <c r="A2459" t="s">
        <v>58</v>
      </c>
      <c r="E2459" s="39" t="s">
        <v>5</v>
      </c>
    </row>
    <row r="2460" spans="1:16" ht="38.25">
      <c r="A2460" t="s">
        <v>50</v>
      </c>
      <c s="34" t="s">
        <v>2871</v>
      </c>
      <c s="34" t="s">
        <v>2872</v>
      </c>
      <c s="35" t="s">
        <v>5</v>
      </c>
      <c s="6" t="s">
        <v>2873</v>
      </c>
      <c s="36" t="s">
        <v>139</v>
      </c>
      <c s="37">
        <v>2</v>
      </c>
      <c s="36">
        <v>0</v>
      </c>
      <c s="36">
        <f>ROUND(G2460*H2460,6)</f>
      </c>
      <c r="L2460" s="38">
        <v>0</v>
      </c>
      <c s="32">
        <f>ROUND(ROUND(L2460,2)*ROUND(G2460,3),2)</f>
      </c>
      <c s="36" t="s">
        <v>447</v>
      </c>
      <c>
        <f>(M2460*21)/100</f>
      </c>
      <c t="s">
        <v>28</v>
      </c>
    </row>
    <row r="2461" spans="1:5" ht="38.25">
      <c r="A2461" s="35" t="s">
        <v>56</v>
      </c>
      <c r="E2461" s="39" t="s">
        <v>2874</v>
      </c>
    </row>
    <row r="2462" spans="1:5" ht="12.75">
      <c r="A2462" s="35" t="s">
        <v>57</v>
      </c>
      <c r="E2462" s="40" t="s">
        <v>5</v>
      </c>
    </row>
    <row r="2463" spans="1:5" ht="12.75">
      <c r="A2463" t="s">
        <v>58</v>
      </c>
      <c r="E2463" s="39" t="s">
        <v>5</v>
      </c>
    </row>
    <row r="2464" spans="1:16" ht="38.25">
      <c r="A2464" t="s">
        <v>50</v>
      </c>
      <c s="34" t="s">
        <v>2875</v>
      </c>
      <c s="34" t="s">
        <v>2876</v>
      </c>
      <c s="35" t="s">
        <v>5</v>
      </c>
      <c s="6" t="s">
        <v>2873</v>
      </c>
      <c s="36" t="s">
        <v>139</v>
      </c>
      <c s="37">
        <v>2</v>
      </c>
      <c s="36">
        <v>0</v>
      </c>
      <c s="36">
        <f>ROUND(G2464*H2464,6)</f>
      </c>
      <c r="L2464" s="38">
        <v>0</v>
      </c>
      <c s="32">
        <f>ROUND(ROUND(L2464,2)*ROUND(G2464,3),2)</f>
      </c>
      <c s="36" t="s">
        <v>447</v>
      </c>
      <c>
        <f>(M2464*21)/100</f>
      </c>
      <c t="s">
        <v>28</v>
      </c>
    </row>
    <row r="2465" spans="1:5" ht="38.25">
      <c r="A2465" s="35" t="s">
        <v>56</v>
      </c>
      <c r="E2465" s="39" t="s">
        <v>2877</v>
      </c>
    </row>
    <row r="2466" spans="1:5" ht="12.75">
      <c r="A2466" s="35" t="s">
        <v>57</v>
      </c>
      <c r="E2466" s="40" t="s">
        <v>5</v>
      </c>
    </row>
    <row r="2467" spans="1:5" ht="12.75">
      <c r="A2467" t="s">
        <v>58</v>
      </c>
      <c r="E2467" s="39" t="s">
        <v>5</v>
      </c>
    </row>
    <row r="2468" spans="1:16" ht="38.25">
      <c r="A2468" t="s">
        <v>50</v>
      </c>
      <c s="34" t="s">
        <v>2878</v>
      </c>
      <c s="34" t="s">
        <v>2879</v>
      </c>
      <c s="35" t="s">
        <v>5</v>
      </c>
      <c s="6" t="s">
        <v>2873</v>
      </c>
      <c s="36" t="s">
        <v>139</v>
      </c>
      <c s="37">
        <v>16</v>
      </c>
      <c s="36">
        <v>0</v>
      </c>
      <c s="36">
        <f>ROUND(G2468*H2468,6)</f>
      </c>
      <c r="L2468" s="38">
        <v>0</v>
      </c>
      <c s="32">
        <f>ROUND(ROUND(L2468,2)*ROUND(G2468,3),2)</f>
      </c>
      <c s="36" t="s">
        <v>447</v>
      </c>
      <c>
        <f>(M2468*21)/100</f>
      </c>
      <c t="s">
        <v>28</v>
      </c>
    </row>
    <row r="2469" spans="1:5" ht="38.25">
      <c r="A2469" s="35" t="s">
        <v>56</v>
      </c>
      <c r="E2469" s="39" t="s">
        <v>2880</v>
      </c>
    </row>
    <row r="2470" spans="1:5" ht="12.75">
      <c r="A2470" s="35" t="s">
        <v>57</v>
      </c>
      <c r="E2470" s="40" t="s">
        <v>5</v>
      </c>
    </row>
    <row r="2471" spans="1:5" ht="12.75">
      <c r="A2471" t="s">
        <v>58</v>
      </c>
      <c r="E2471" s="39" t="s">
        <v>5</v>
      </c>
    </row>
    <row r="2472" spans="1:16" ht="38.25">
      <c r="A2472" t="s">
        <v>50</v>
      </c>
      <c s="34" t="s">
        <v>2881</v>
      </c>
      <c s="34" t="s">
        <v>2882</v>
      </c>
      <c s="35" t="s">
        <v>5</v>
      </c>
      <c s="6" t="s">
        <v>2873</v>
      </c>
      <c s="36" t="s">
        <v>139</v>
      </c>
      <c s="37">
        <v>2</v>
      </c>
      <c s="36">
        <v>0</v>
      </c>
      <c s="36">
        <f>ROUND(G2472*H2472,6)</f>
      </c>
      <c r="L2472" s="38">
        <v>0</v>
      </c>
      <c s="32">
        <f>ROUND(ROUND(L2472,2)*ROUND(G2472,3),2)</f>
      </c>
      <c s="36" t="s">
        <v>447</v>
      </c>
      <c>
        <f>(M2472*21)/100</f>
      </c>
      <c t="s">
        <v>28</v>
      </c>
    </row>
    <row r="2473" spans="1:5" ht="38.25">
      <c r="A2473" s="35" t="s">
        <v>56</v>
      </c>
      <c r="E2473" s="39" t="s">
        <v>2883</v>
      </c>
    </row>
    <row r="2474" spans="1:5" ht="12.75">
      <c r="A2474" s="35" t="s">
        <v>57</v>
      </c>
      <c r="E2474" s="40" t="s">
        <v>5</v>
      </c>
    </row>
    <row r="2475" spans="1:5" ht="12.75">
      <c r="A2475" t="s">
        <v>58</v>
      </c>
      <c r="E2475" s="39" t="s">
        <v>5</v>
      </c>
    </row>
    <row r="2476" spans="1:16" ht="38.25">
      <c r="A2476" t="s">
        <v>50</v>
      </c>
      <c s="34" t="s">
        <v>2884</v>
      </c>
      <c s="34" t="s">
        <v>2885</v>
      </c>
      <c s="35" t="s">
        <v>5</v>
      </c>
      <c s="6" t="s">
        <v>2886</v>
      </c>
      <c s="36" t="s">
        <v>139</v>
      </c>
      <c s="37">
        <v>28</v>
      </c>
      <c s="36">
        <v>0</v>
      </c>
      <c s="36">
        <f>ROUND(G2476*H2476,6)</f>
      </c>
      <c r="L2476" s="38">
        <v>0</v>
      </c>
      <c s="32">
        <f>ROUND(ROUND(L2476,2)*ROUND(G2476,3),2)</f>
      </c>
      <c s="36" t="s">
        <v>447</v>
      </c>
      <c>
        <f>(M2476*21)/100</f>
      </c>
      <c t="s">
        <v>28</v>
      </c>
    </row>
    <row r="2477" spans="1:5" ht="38.25">
      <c r="A2477" s="35" t="s">
        <v>56</v>
      </c>
      <c r="E2477" s="39" t="s">
        <v>2887</v>
      </c>
    </row>
    <row r="2478" spans="1:5" ht="12.75">
      <c r="A2478" s="35" t="s">
        <v>57</v>
      </c>
      <c r="E2478" s="40" t="s">
        <v>2888</v>
      </c>
    </row>
    <row r="2479" spans="1:5" ht="12.75">
      <c r="A2479" t="s">
        <v>58</v>
      </c>
      <c r="E2479" s="39" t="s">
        <v>5</v>
      </c>
    </row>
    <row r="2480" spans="1:16" ht="38.25">
      <c r="A2480" t="s">
        <v>50</v>
      </c>
      <c s="34" t="s">
        <v>2889</v>
      </c>
      <c s="34" t="s">
        <v>2890</v>
      </c>
      <c s="35" t="s">
        <v>5</v>
      </c>
      <c s="6" t="s">
        <v>2891</v>
      </c>
      <c s="36" t="s">
        <v>464</v>
      </c>
      <c s="37">
        <v>7.347</v>
      </c>
      <c s="36">
        <v>0</v>
      </c>
      <c s="36">
        <f>ROUND(G2480*H2480,6)</f>
      </c>
      <c r="L2480" s="38">
        <v>0</v>
      </c>
      <c s="32">
        <f>ROUND(ROUND(L2480,2)*ROUND(G2480,3),2)</f>
      </c>
      <c s="36" t="s">
        <v>447</v>
      </c>
      <c>
        <f>(M2480*21)/100</f>
      </c>
      <c t="s">
        <v>28</v>
      </c>
    </row>
    <row r="2481" spans="1:5" ht="38.25">
      <c r="A2481" s="35" t="s">
        <v>56</v>
      </c>
      <c r="E2481" s="39" t="s">
        <v>2892</v>
      </c>
    </row>
    <row r="2482" spans="1:5" ht="12.75">
      <c r="A2482" s="35" t="s">
        <v>57</v>
      </c>
      <c r="E2482" s="40" t="s">
        <v>5</v>
      </c>
    </row>
    <row r="2483" spans="1:5" ht="12.75">
      <c r="A2483" t="s">
        <v>58</v>
      </c>
      <c r="E2483" s="39" t="s">
        <v>5</v>
      </c>
    </row>
    <row r="2484" spans="1:16" ht="38.25">
      <c r="A2484" t="s">
        <v>50</v>
      </c>
      <c s="34" t="s">
        <v>2893</v>
      </c>
      <c s="34" t="s">
        <v>2894</v>
      </c>
      <c s="35" t="s">
        <v>5</v>
      </c>
      <c s="6" t="s">
        <v>2895</v>
      </c>
      <c s="36" t="s">
        <v>139</v>
      </c>
      <c s="37">
        <v>9</v>
      </c>
      <c s="36">
        <v>0</v>
      </c>
      <c s="36">
        <f>ROUND(G2484*H2484,6)</f>
      </c>
      <c r="L2484" s="38">
        <v>0</v>
      </c>
      <c s="32">
        <f>ROUND(ROUND(L2484,2)*ROUND(G2484,3),2)</f>
      </c>
      <c s="36" t="s">
        <v>447</v>
      </c>
      <c>
        <f>(M2484*21)/100</f>
      </c>
      <c t="s">
        <v>28</v>
      </c>
    </row>
    <row r="2485" spans="1:5" ht="38.25">
      <c r="A2485" s="35" t="s">
        <v>56</v>
      </c>
      <c r="E2485" s="39" t="s">
        <v>2896</v>
      </c>
    </row>
    <row r="2486" spans="1:5" ht="38.25">
      <c r="A2486" s="35" t="s">
        <v>57</v>
      </c>
      <c r="E2486" s="40" t="s">
        <v>2897</v>
      </c>
    </row>
    <row r="2487" spans="1:5" ht="12.75">
      <c r="A2487" t="s">
        <v>58</v>
      </c>
      <c r="E2487" s="39" t="s">
        <v>5</v>
      </c>
    </row>
    <row r="2488" spans="1:16" ht="25.5">
      <c r="A2488" t="s">
        <v>50</v>
      </c>
      <c s="34" t="s">
        <v>2898</v>
      </c>
      <c s="34" t="s">
        <v>2899</v>
      </c>
      <c s="35" t="s">
        <v>5</v>
      </c>
      <c s="6" t="s">
        <v>2900</v>
      </c>
      <c s="36" t="s">
        <v>139</v>
      </c>
      <c s="37">
        <v>2</v>
      </c>
      <c s="36">
        <v>0</v>
      </c>
      <c s="36">
        <f>ROUND(G2488*H2488,6)</f>
      </c>
      <c r="L2488" s="38">
        <v>0</v>
      </c>
      <c s="32">
        <f>ROUND(ROUND(L2488,2)*ROUND(G2488,3),2)</f>
      </c>
      <c s="36" t="s">
        <v>447</v>
      </c>
      <c>
        <f>(M2488*21)/100</f>
      </c>
      <c t="s">
        <v>28</v>
      </c>
    </row>
    <row r="2489" spans="1:5" ht="25.5">
      <c r="A2489" s="35" t="s">
        <v>56</v>
      </c>
      <c r="E2489" s="39" t="s">
        <v>2900</v>
      </c>
    </row>
    <row r="2490" spans="1:5" ht="12.75">
      <c r="A2490" s="35" t="s">
        <v>57</v>
      </c>
      <c r="E2490" s="40" t="s">
        <v>5</v>
      </c>
    </row>
    <row r="2491" spans="1:5" ht="12.75">
      <c r="A2491" t="s">
        <v>58</v>
      </c>
      <c r="E2491" s="39" t="s">
        <v>5</v>
      </c>
    </row>
    <row r="2492" spans="1:16" ht="25.5">
      <c r="A2492" t="s">
        <v>50</v>
      </c>
      <c s="34" t="s">
        <v>2901</v>
      </c>
      <c s="34" t="s">
        <v>2902</v>
      </c>
      <c s="35" t="s">
        <v>5</v>
      </c>
      <c s="6" t="s">
        <v>2903</v>
      </c>
      <c s="36" t="s">
        <v>139</v>
      </c>
      <c s="37">
        <v>4</v>
      </c>
      <c s="36">
        <v>0</v>
      </c>
      <c s="36">
        <f>ROUND(G2492*H2492,6)</f>
      </c>
      <c r="L2492" s="38">
        <v>0</v>
      </c>
      <c s="32">
        <f>ROUND(ROUND(L2492,2)*ROUND(G2492,3),2)</f>
      </c>
      <c s="36" t="s">
        <v>447</v>
      </c>
      <c>
        <f>(M2492*21)/100</f>
      </c>
      <c t="s">
        <v>28</v>
      </c>
    </row>
    <row r="2493" spans="1:5" ht="25.5">
      <c r="A2493" s="35" t="s">
        <v>56</v>
      </c>
      <c r="E2493" s="39" t="s">
        <v>2903</v>
      </c>
    </row>
    <row r="2494" spans="1:5" ht="12.75">
      <c r="A2494" s="35" t="s">
        <v>57</v>
      </c>
      <c r="E2494" s="40" t="s">
        <v>5</v>
      </c>
    </row>
    <row r="2495" spans="1:5" ht="12.75">
      <c r="A2495" t="s">
        <v>58</v>
      </c>
      <c r="E2495" s="39" t="s">
        <v>5</v>
      </c>
    </row>
    <row r="2496" spans="1:16" ht="25.5">
      <c r="A2496" t="s">
        <v>50</v>
      </c>
      <c s="34" t="s">
        <v>2904</v>
      </c>
      <c s="34" t="s">
        <v>2905</v>
      </c>
      <c s="35" t="s">
        <v>5</v>
      </c>
      <c s="6" t="s">
        <v>2906</v>
      </c>
      <c s="36" t="s">
        <v>139</v>
      </c>
      <c s="37">
        <v>33</v>
      </c>
      <c s="36">
        <v>0</v>
      </c>
      <c s="36">
        <f>ROUND(G2496*H2496,6)</f>
      </c>
      <c r="L2496" s="38">
        <v>0</v>
      </c>
      <c s="32">
        <f>ROUND(ROUND(L2496,2)*ROUND(G2496,3),2)</f>
      </c>
      <c s="36" t="s">
        <v>447</v>
      </c>
      <c>
        <f>(M2496*21)/100</f>
      </c>
      <c t="s">
        <v>28</v>
      </c>
    </row>
    <row r="2497" spans="1:5" ht="25.5">
      <c r="A2497" s="35" t="s">
        <v>56</v>
      </c>
      <c r="E2497" s="39" t="s">
        <v>2906</v>
      </c>
    </row>
    <row r="2498" spans="1:5" ht="12.75">
      <c r="A2498" s="35" t="s">
        <v>57</v>
      </c>
      <c r="E2498" s="40" t="s">
        <v>5</v>
      </c>
    </row>
    <row r="2499" spans="1:5" ht="12.75">
      <c r="A2499" t="s">
        <v>58</v>
      </c>
      <c r="E2499" s="39" t="s">
        <v>5</v>
      </c>
    </row>
    <row r="2500" spans="1:16" ht="25.5">
      <c r="A2500" t="s">
        <v>50</v>
      </c>
      <c s="34" t="s">
        <v>2907</v>
      </c>
      <c s="34" t="s">
        <v>2908</v>
      </c>
      <c s="35" t="s">
        <v>5</v>
      </c>
      <c s="6" t="s">
        <v>2909</v>
      </c>
      <c s="36" t="s">
        <v>48</v>
      </c>
      <c s="37">
        <v>270</v>
      </c>
      <c s="36">
        <v>0</v>
      </c>
      <c s="36">
        <f>ROUND(G2500*H2500,6)</f>
      </c>
      <c r="L2500" s="38">
        <v>0</v>
      </c>
      <c s="32">
        <f>ROUND(ROUND(L2500,2)*ROUND(G2500,3),2)</f>
      </c>
      <c s="36" t="s">
        <v>447</v>
      </c>
      <c>
        <f>(M2500*21)/100</f>
      </c>
      <c t="s">
        <v>28</v>
      </c>
    </row>
    <row r="2501" spans="1:5" ht="25.5">
      <c r="A2501" s="35" t="s">
        <v>56</v>
      </c>
      <c r="E2501" s="39" t="s">
        <v>2909</v>
      </c>
    </row>
    <row r="2502" spans="1:5" ht="12.75">
      <c r="A2502" s="35" t="s">
        <v>57</v>
      </c>
      <c r="E2502" s="40" t="s">
        <v>5</v>
      </c>
    </row>
    <row r="2503" spans="1:5" ht="12.75">
      <c r="A2503" t="s">
        <v>58</v>
      </c>
      <c r="E2503" s="39" t="s">
        <v>5</v>
      </c>
    </row>
    <row r="2504" spans="1:16" ht="25.5">
      <c r="A2504" t="s">
        <v>50</v>
      </c>
      <c s="34" t="s">
        <v>2910</v>
      </c>
      <c s="34" t="s">
        <v>2911</v>
      </c>
      <c s="35" t="s">
        <v>5</v>
      </c>
      <c s="6" t="s">
        <v>2912</v>
      </c>
      <c s="36" t="s">
        <v>48</v>
      </c>
      <c s="37">
        <v>56</v>
      </c>
      <c s="36">
        <v>0</v>
      </c>
      <c s="36">
        <f>ROUND(G2504*H2504,6)</f>
      </c>
      <c r="L2504" s="38">
        <v>0</v>
      </c>
      <c s="32">
        <f>ROUND(ROUND(L2504,2)*ROUND(G2504,3),2)</f>
      </c>
      <c s="36" t="s">
        <v>447</v>
      </c>
      <c>
        <f>(M2504*21)/100</f>
      </c>
      <c t="s">
        <v>28</v>
      </c>
    </row>
    <row r="2505" spans="1:5" ht="25.5">
      <c r="A2505" s="35" t="s">
        <v>56</v>
      </c>
      <c r="E2505" s="39" t="s">
        <v>2912</v>
      </c>
    </row>
    <row r="2506" spans="1:5" ht="12.75">
      <c r="A2506" s="35" t="s">
        <v>57</v>
      </c>
      <c r="E2506" s="40" t="s">
        <v>5</v>
      </c>
    </row>
    <row r="2507" spans="1:5" ht="12.75">
      <c r="A2507" t="s">
        <v>58</v>
      </c>
      <c r="E2507" s="39" t="s">
        <v>5</v>
      </c>
    </row>
    <row r="2508" spans="1:16" ht="25.5">
      <c r="A2508" t="s">
        <v>50</v>
      </c>
      <c s="34" t="s">
        <v>2913</v>
      </c>
      <c s="34" t="s">
        <v>2914</v>
      </c>
      <c s="35" t="s">
        <v>5</v>
      </c>
      <c s="6" t="s">
        <v>2915</v>
      </c>
      <c s="36" t="s">
        <v>48</v>
      </c>
      <c s="37">
        <v>83</v>
      </c>
      <c s="36">
        <v>0</v>
      </c>
      <c s="36">
        <f>ROUND(G2508*H2508,6)</f>
      </c>
      <c r="L2508" s="38">
        <v>0</v>
      </c>
      <c s="32">
        <f>ROUND(ROUND(L2508,2)*ROUND(G2508,3),2)</f>
      </c>
      <c s="36" t="s">
        <v>447</v>
      </c>
      <c>
        <f>(M2508*21)/100</f>
      </c>
      <c t="s">
        <v>28</v>
      </c>
    </row>
    <row r="2509" spans="1:5" ht="25.5">
      <c r="A2509" s="35" t="s">
        <v>56</v>
      </c>
      <c r="E2509" s="39" t="s">
        <v>2915</v>
      </c>
    </row>
    <row r="2510" spans="1:5" ht="12.75">
      <c r="A2510" s="35" t="s">
        <v>57</v>
      </c>
      <c r="E2510" s="40" t="s">
        <v>5</v>
      </c>
    </row>
    <row r="2511" spans="1:5" ht="12.75">
      <c r="A2511" t="s">
        <v>58</v>
      </c>
      <c r="E2511" s="39" t="s">
        <v>5</v>
      </c>
    </row>
    <row r="2512" spans="1:16" ht="25.5">
      <c r="A2512" t="s">
        <v>50</v>
      </c>
      <c s="34" t="s">
        <v>2916</v>
      </c>
      <c s="34" t="s">
        <v>2917</v>
      </c>
      <c s="35" t="s">
        <v>5</v>
      </c>
      <c s="6" t="s">
        <v>2918</v>
      </c>
      <c s="36" t="s">
        <v>48</v>
      </c>
      <c s="37">
        <v>8.5</v>
      </c>
      <c s="36">
        <v>0.04737</v>
      </c>
      <c s="36">
        <f>ROUND(G2512*H2512,6)</f>
      </c>
      <c r="L2512" s="38">
        <v>0</v>
      </c>
      <c s="32">
        <f>ROUND(ROUND(L2512,2)*ROUND(G2512,3),2)</f>
      </c>
      <c s="36" t="s">
        <v>447</v>
      </c>
      <c>
        <f>(M2512*21)/100</f>
      </c>
      <c t="s">
        <v>28</v>
      </c>
    </row>
    <row r="2513" spans="1:5" ht="25.5">
      <c r="A2513" s="35" t="s">
        <v>56</v>
      </c>
      <c r="E2513" s="39" t="s">
        <v>2918</v>
      </c>
    </row>
    <row r="2514" spans="1:5" ht="51">
      <c r="A2514" s="35" t="s">
        <v>57</v>
      </c>
      <c r="E2514" s="40" t="s">
        <v>2919</v>
      </c>
    </row>
    <row r="2515" spans="1:5" ht="12.75">
      <c r="A2515" t="s">
        <v>58</v>
      </c>
      <c r="E2515" s="39" t="s">
        <v>5</v>
      </c>
    </row>
    <row r="2516" spans="1:16" ht="25.5">
      <c r="A2516" t="s">
        <v>50</v>
      </c>
      <c s="34" t="s">
        <v>2920</v>
      </c>
      <c s="34" t="s">
        <v>2921</v>
      </c>
      <c s="35" t="s">
        <v>5</v>
      </c>
      <c s="6" t="s">
        <v>2922</v>
      </c>
      <c s="36" t="s">
        <v>48</v>
      </c>
      <c s="37">
        <v>72</v>
      </c>
      <c s="36">
        <v>0.02362</v>
      </c>
      <c s="36">
        <f>ROUND(G2516*H2516,6)</f>
      </c>
      <c r="L2516" s="38">
        <v>0</v>
      </c>
      <c s="32">
        <f>ROUND(ROUND(L2516,2)*ROUND(G2516,3),2)</f>
      </c>
      <c s="36" t="s">
        <v>447</v>
      </c>
      <c>
        <f>(M2516*21)/100</f>
      </c>
      <c t="s">
        <v>28</v>
      </c>
    </row>
    <row r="2517" spans="1:5" ht="25.5">
      <c r="A2517" s="35" t="s">
        <v>56</v>
      </c>
      <c r="E2517" s="39" t="s">
        <v>2922</v>
      </c>
    </row>
    <row r="2518" spans="1:5" ht="38.25">
      <c r="A2518" s="35" t="s">
        <v>57</v>
      </c>
      <c r="E2518" s="40" t="s">
        <v>2923</v>
      </c>
    </row>
    <row r="2519" spans="1:5" ht="12.75">
      <c r="A2519" t="s">
        <v>58</v>
      </c>
      <c r="E2519" s="39" t="s">
        <v>5</v>
      </c>
    </row>
    <row r="2520" spans="1:16" ht="25.5">
      <c r="A2520" t="s">
        <v>50</v>
      </c>
      <c s="34" t="s">
        <v>2924</v>
      </c>
      <c s="34" t="s">
        <v>2925</v>
      </c>
      <c s="35" t="s">
        <v>5</v>
      </c>
      <c s="6" t="s">
        <v>2926</v>
      </c>
      <c s="36" t="s">
        <v>446</v>
      </c>
      <c s="37">
        <v>630.79</v>
      </c>
      <c s="36">
        <v>0</v>
      </c>
      <c s="36">
        <f>ROUND(G2520*H2520,6)</f>
      </c>
      <c r="L2520" s="38">
        <v>0</v>
      </c>
      <c s="32">
        <f>ROUND(ROUND(L2520,2)*ROUND(G2520,3),2)</f>
      </c>
      <c s="36" t="s">
        <v>447</v>
      </c>
      <c>
        <f>(M2520*21)/100</f>
      </c>
      <c t="s">
        <v>28</v>
      </c>
    </row>
    <row r="2521" spans="1:5" ht="25.5">
      <c r="A2521" s="35" t="s">
        <v>56</v>
      </c>
      <c r="E2521" s="39" t="s">
        <v>2926</v>
      </c>
    </row>
    <row r="2522" spans="1:5" ht="409.5">
      <c r="A2522" s="35" t="s">
        <v>57</v>
      </c>
      <c r="E2522" s="40" t="s">
        <v>749</v>
      </c>
    </row>
    <row r="2523" spans="1:5" ht="12.75">
      <c r="A2523" t="s">
        <v>58</v>
      </c>
      <c r="E2523" s="39" t="s">
        <v>5</v>
      </c>
    </row>
    <row r="2524" spans="1:16" ht="25.5">
      <c r="A2524" t="s">
        <v>50</v>
      </c>
      <c s="34" t="s">
        <v>2927</v>
      </c>
      <c s="34" t="s">
        <v>2928</v>
      </c>
      <c s="35" t="s">
        <v>5</v>
      </c>
      <c s="6" t="s">
        <v>2929</v>
      </c>
      <c s="36" t="s">
        <v>446</v>
      </c>
      <c s="37">
        <v>2329.093</v>
      </c>
      <c s="36">
        <v>0</v>
      </c>
      <c s="36">
        <f>ROUND(G2524*H2524,6)</f>
      </c>
      <c r="L2524" s="38">
        <v>0</v>
      </c>
      <c s="32">
        <f>ROUND(ROUND(L2524,2)*ROUND(G2524,3),2)</f>
      </c>
      <c s="36" t="s">
        <v>447</v>
      </c>
      <c>
        <f>(M2524*21)/100</f>
      </c>
      <c t="s">
        <v>28</v>
      </c>
    </row>
    <row r="2525" spans="1:5" ht="25.5">
      <c r="A2525" s="35" t="s">
        <v>56</v>
      </c>
      <c r="E2525" s="39" t="s">
        <v>2929</v>
      </c>
    </row>
    <row r="2526" spans="1:5" ht="12.75">
      <c r="A2526" s="35" t="s">
        <v>57</v>
      </c>
      <c r="E2526" s="40" t="s">
        <v>5</v>
      </c>
    </row>
    <row r="2527" spans="1:5" ht="12.75">
      <c r="A2527" t="s">
        <v>58</v>
      </c>
      <c r="E2527" s="39" t="s">
        <v>5</v>
      </c>
    </row>
    <row r="2528" spans="1:16" ht="25.5">
      <c r="A2528" t="s">
        <v>50</v>
      </c>
      <c s="34" t="s">
        <v>2930</v>
      </c>
      <c s="34" t="s">
        <v>2931</v>
      </c>
      <c s="35" t="s">
        <v>5</v>
      </c>
      <c s="6" t="s">
        <v>2932</v>
      </c>
      <c s="36" t="s">
        <v>446</v>
      </c>
      <c s="37">
        <v>675.329</v>
      </c>
      <c s="36">
        <v>0</v>
      </c>
      <c s="36">
        <f>ROUND(G2528*H2528,6)</f>
      </c>
      <c r="L2528" s="38">
        <v>0</v>
      </c>
      <c s="32">
        <f>ROUND(ROUND(L2528,2)*ROUND(G2528,3),2)</f>
      </c>
      <c s="36" t="s">
        <v>447</v>
      </c>
      <c>
        <f>(M2528*21)/100</f>
      </c>
      <c t="s">
        <v>28</v>
      </c>
    </row>
    <row r="2529" spans="1:5" ht="25.5">
      <c r="A2529" s="35" t="s">
        <v>56</v>
      </c>
      <c r="E2529" s="39" t="s">
        <v>2932</v>
      </c>
    </row>
    <row r="2530" spans="1:5" ht="12.75">
      <c r="A2530" s="35" t="s">
        <v>57</v>
      </c>
      <c r="E2530" s="40" t="s">
        <v>5</v>
      </c>
    </row>
    <row r="2531" spans="1:5" ht="12.75">
      <c r="A2531" t="s">
        <v>58</v>
      </c>
      <c r="E2531" s="39" t="s">
        <v>5</v>
      </c>
    </row>
    <row r="2532" spans="1:16" ht="25.5">
      <c r="A2532" t="s">
        <v>50</v>
      </c>
      <c s="34" t="s">
        <v>2933</v>
      </c>
      <c s="34" t="s">
        <v>2934</v>
      </c>
      <c s="35" t="s">
        <v>5</v>
      </c>
      <c s="6" t="s">
        <v>2935</v>
      </c>
      <c s="36" t="s">
        <v>446</v>
      </c>
      <c s="37">
        <v>153.789</v>
      </c>
      <c s="36">
        <v>0</v>
      </c>
      <c s="36">
        <f>ROUND(G2532*H2532,6)</f>
      </c>
      <c r="L2532" s="38">
        <v>0</v>
      </c>
      <c s="32">
        <f>ROUND(ROUND(L2532,2)*ROUND(G2532,3),2)</f>
      </c>
      <c s="36" t="s">
        <v>447</v>
      </c>
      <c>
        <f>(M2532*21)/100</f>
      </c>
      <c t="s">
        <v>28</v>
      </c>
    </row>
    <row r="2533" spans="1:5" ht="25.5">
      <c r="A2533" s="35" t="s">
        <v>56</v>
      </c>
      <c r="E2533" s="39" t="s">
        <v>2935</v>
      </c>
    </row>
    <row r="2534" spans="1:5" ht="12.75">
      <c r="A2534" s="35" t="s">
        <v>57</v>
      </c>
      <c r="E2534" s="40" t="s">
        <v>5</v>
      </c>
    </row>
    <row r="2535" spans="1:5" ht="12.75">
      <c r="A2535" t="s">
        <v>58</v>
      </c>
      <c r="E2535" s="39" t="s">
        <v>5</v>
      </c>
    </row>
    <row r="2536" spans="1:16" ht="25.5">
      <c r="A2536" t="s">
        <v>50</v>
      </c>
      <c s="34" t="s">
        <v>2936</v>
      </c>
      <c s="34" t="s">
        <v>2937</v>
      </c>
      <c s="35" t="s">
        <v>5</v>
      </c>
      <c s="6" t="s">
        <v>2938</v>
      </c>
      <c s="36" t="s">
        <v>48</v>
      </c>
      <c s="37">
        <v>36.5</v>
      </c>
      <c s="36">
        <v>0.1295</v>
      </c>
      <c s="36">
        <f>ROUND(G2536*H2536,6)</f>
      </c>
      <c r="L2536" s="38">
        <v>0</v>
      </c>
      <c s="32">
        <f>ROUND(ROUND(L2536,2)*ROUND(G2536,3),2)</f>
      </c>
      <c s="36" t="s">
        <v>61</v>
      </c>
      <c>
        <f>(M2536*21)/100</f>
      </c>
      <c t="s">
        <v>28</v>
      </c>
    </row>
    <row r="2537" spans="1:5" ht="38.25">
      <c r="A2537" s="35" t="s">
        <v>56</v>
      </c>
      <c r="E2537" s="39" t="s">
        <v>2939</v>
      </c>
    </row>
    <row r="2538" spans="1:5" ht="12.75">
      <c r="A2538" s="35" t="s">
        <v>57</v>
      </c>
      <c r="E2538" s="40" t="s">
        <v>456</v>
      </c>
    </row>
    <row r="2539" spans="1:5" ht="12.75">
      <c r="A2539" t="s">
        <v>58</v>
      </c>
      <c r="E2539" s="39" t="s">
        <v>5</v>
      </c>
    </row>
    <row r="2540" spans="1:16" ht="12.75">
      <c r="A2540" t="s">
        <v>50</v>
      </c>
      <c s="34" t="s">
        <v>2940</v>
      </c>
      <c s="34" t="s">
        <v>2941</v>
      </c>
      <c s="35" t="s">
        <v>5</v>
      </c>
      <c s="6" t="s">
        <v>2942</v>
      </c>
      <c s="36" t="s">
        <v>139</v>
      </c>
      <c s="37">
        <v>7</v>
      </c>
      <c s="36">
        <v>0.00095</v>
      </c>
      <c s="36">
        <f>ROUND(G2540*H2540,6)</f>
      </c>
      <c r="L2540" s="38">
        <v>0</v>
      </c>
      <c s="32">
        <f>ROUND(ROUND(L2540,2)*ROUND(G2540,3),2)</f>
      </c>
      <c s="36" t="s">
        <v>61</v>
      </c>
      <c>
        <f>(M2540*21)/100</f>
      </c>
      <c t="s">
        <v>28</v>
      </c>
    </row>
    <row r="2541" spans="1:5" ht="12.75">
      <c r="A2541" s="35" t="s">
        <v>56</v>
      </c>
      <c r="E2541" s="39" t="s">
        <v>2942</v>
      </c>
    </row>
    <row r="2542" spans="1:5" ht="51">
      <c r="A2542" s="35" t="s">
        <v>57</v>
      </c>
      <c r="E2542" s="40" t="s">
        <v>2943</v>
      </c>
    </row>
    <row r="2543" spans="1:5" ht="12.75">
      <c r="A2543" t="s">
        <v>58</v>
      </c>
      <c r="E2543" s="39" t="s">
        <v>5</v>
      </c>
    </row>
    <row r="2544" spans="1:16" ht="12.75">
      <c r="A2544" t="s">
        <v>50</v>
      </c>
      <c s="34" t="s">
        <v>2944</v>
      </c>
      <c s="34" t="s">
        <v>2945</v>
      </c>
      <c s="35" t="s">
        <v>5</v>
      </c>
      <c s="6" t="s">
        <v>2946</v>
      </c>
      <c s="36" t="s">
        <v>139</v>
      </c>
      <c s="37">
        <v>1</v>
      </c>
      <c s="36">
        <v>0.00095</v>
      </c>
      <c s="36">
        <f>ROUND(G2544*H2544,6)</f>
      </c>
      <c r="L2544" s="38">
        <v>0</v>
      </c>
      <c s="32">
        <f>ROUND(ROUND(L2544,2)*ROUND(G2544,3),2)</f>
      </c>
      <c s="36" t="s">
        <v>61</v>
      </c>
      <c>
        <f>(M2544*21)/100</f>
      </c>
      <c t="s">
        <v>28</v>
      </c>
    </row>
    <row r="2545" spans="1:5" ht="12.75">
      <c r="A2545" s="35" t="s">
        <v>56</v>
      </c>
      <c r="E2545" s="39" t="s">
        <v>2946</v>
      </c>
    </row>
    <row r="2546" spans="1:5" ht="12.75">
      <c r="A2546" s="35" t="s">
        <v>57</v>
      </c>
      <c r="E2546" s="40" t="s">
        <v>2947</v>
      </c>
    </row>
    <row r="2547" spans="1:5" ht="12.75">
      <c r="A2547" t="s">
        <v>58</v>
      </c>
      <c r="E2547" s="39" t="s">
        <v>5</v>
      </c>
    </row>
    <row r="2548" spans="1:16" ht="25.5">
      <c r="A2548" t="s">
        <v>50</v>
      </c>
      <c s="34" t="s">
        <v>2948</v>
      </c>
      <c s="34" t="s">
        <v>2949</v>
      </c>
      <c s="35" t="s">
        <v>5</v>
      </c>
      <c s="6" t="s">
        <v>2950</v>
      </c>
      <c s="36" t="s">
        <v>48</v>
      </c>
      <c s="37">
        <v>40.15</v>
      </c>
      <c s="36">
        <v>0.1295</v>
      </c>
      <c s="36">
        <f>ROUND(G2548*H2548,6)</f>
      </c>
      <c r="L2548" s="38">
        <v>0</v>
      </c>
      <c s="32">
        <f>ROUND(ROUND(L2548,2)*ROUND(G2548,3),2)</f>
      </c>
      <c s="36" t="s">
        <v>61</v>
      </c>
      <c>
        <f>(M2548*21)/100</f>
      </c>
      <c t="s">
        <v>28</v>
      </c>
    </row>
    <row r="2549" spans="1:5" ht="25.5">
      <c r="A2549" s="35" t="s">
        <v>56</v>
      </c>
      <c r="E2549" s="39" t="s">
        <v>2950</v>
      </c>
    </row>
    <row r="2550" spans="1:5" ht="38.25">
      <c r="A2550" s="35" t="s">
        <v>57</v>
      </c>
      <c r="E2550" s="40" t="s">
        <v>2951</v>
      </c>
    </row>
    <row r="2551" spans="1:5" ht="12.75">
      <c r="A2551" t="s">
        <v>58</v>
      </c>
      <c r="E2551" s="39" t="s">
        <v>5</v>
      </c>
    </row>
    <row r="2552" spans="1:16" ht="12.75">
      <c r="A2552" t="s">
        <v>50</v>
      </c>
      <c s="34" t="s">
        <v>2952</v>
      </c>
      <c s="34" t="s">
        <v>2953</v>
      </c>
      <c s="35" t="s">
        <v>5</v>
      </c>
      <c s="6" t="s">
        <v>2954</v>
      </c>
      <c s="36" t="s">
        <v>48</v>
      </c>
      <c s="37">
        <v>81</v>
      </c>
      <c s="36">
        <v>0</v>
      </c>
      <c s="36">
        <f>ROUND(G2552*H2552,6)</f>
      </c>
      <c r="L2552" s="38">
        <v>0</v>
      </c>
      <c s="32">
        <f>ROUND(ROUND(L2552,2)*ROUND(G2552,3),2)</f>
      </c>
      <c s="36" t="s">
        <v>61</v>
      </c>
      <c>
        <f>(M2552*21)/100</f>
      </c>
      <c t="s">
        <v>28</v>
      </c>
    </row>
    <row r="2553" spans="1:5" ht="12.75">
      <c r="A2553" s="35" t="s">
        <v>56</v>
      </c>
      <c r="E2553" s="39" t="s">
        <v>2954</v>
      </c>
    </row>
    <row r="2554" spans="1:5" ht="12.75">
      <c r="A2554" s="35" t="s">
        <v>57</v>
      </c>
      <c r="E2554" s="40" t="s">
        <v>5</v>
      </c>
    </row>
    <row r="2555" spans="1:5" ht="12.75">
      <c r="A2555" t="s">
        <v>58</v>
      </c>
      <c r="E2555" s="39" t="s">
        <v>5</v>
      </c>
    </row>
    <row r="2556" spans="1:16" ht="12.75">
      <c r="A2556" t="s">
        <v>50</v>
      </c>
      <c s="34" t="s">
        <v>2955</v>
      </c>
      <c s="34" t="s">
        <v>2956</v>
      </c>
      <c s="35" t="s">
        <v>5</v>
      </c>
      <c s="6" t="s">
        <v>2957</v>
      </c>
      <c s="36" t="s">
        <v>48</v>
      </c>
      <c s="37">
        <v>85</v>
      </c>
      <c s="36">
        <v>0</v>
      </c>
      <c s="36">
        <f>ROUND(G2556*H2556,6)</f>
      </c>
      <c r="L2556" s="38">
        <v>0</v>
      </c>
      <c s="32">
        <f>ROUND(ROUND(L2556,2)*ROUND(G2556,3),2)</f>
      </c>
      <c s="36" t="s">
        <v>61</v>
      </c>
      <c>
        <f>(M2556*21)/100</f>
      </c>
      <c t="s">
        <v>28</v>
      </c>
    </row>
    <row r="2557" spans="1:5" ht="12.75">
      <c r="A2557" s="35" t="s">
        <v>56</v>
      </c>
      <c r="E2557" s="39" t="s">
        <v>2957</v>
      </c>
    </row>
    <row r="2558" spans="1:5" ht="12.75">
      <c r="A2558" s="35" t="s">
        <v>57</v>
      </c>
      <c r="E2558" s="40" t="s">
        <v>5</v>
      </c>
    </row>
    <row r="2559" spans="1:5" ht="12.75">
      <c r="A2559" t="s">
        <v>58</v>
      </c>
      <c r="E2559" s="39" t="s">
        <v>5</v>
      </c>
    </row>
    <row r="2560" spans="1:13" ht="12.75">
      <c r="A2560" t="s">
        <v>47</v>
      </c>
      <c r="C2560" s="31" t="s">
        <v>750</v>
      </c>
      <c r="E2560" s="33" t="s">
        <v>2958</v>
      </c>
      <c r="J2560" s="32">
        <f>0</f>
      </c>
      <c s="32">
        <f>0</f>
      </c>
      <c s="32">
        <f>0+L2561+L2565+L2569+L2573+L2577+L2581+L2585+L2589+L2593+L2597</f>
      </c>
      <c s="32">
        <f>0+M2561+M2565+M2569+M2573+M2577+M2581+M2585+M2589+M2593+M2597</f>
      </c>
    </row>
    <row r="2561" spans="1:16" ht="38.25">
      <c r="A2561" t="s">
        <v>50</v>
      </c>
      <c s="34" t="s">
        <v>2959</v>
      </c>
      <c s="34" t="s">
        <v>2960</v>
      </c>
      <c s="35" t="s">
        <v>5</v>
      </c>
      <c s="6" t="s">
        <v>2961</v>
      </c>
      <c s="36" t="s">
        <v>446</v>
      </c>
      <c s="37">
        <v>1230.96</v>
      </c>
      <c s="36">
        <v>0</v>
      </c>
      <c s="36">
        <f>ROUND(G2561*H2561,6)</f>
      </c>
      <c r="L2561" s="38">
        <v>0</v>
      </c>
      <c s="32">
        <f>ROUND(ROUND(L2561,2)*ROUND(G2561,3),2)</f>
      </c>
      <c s="36" t="s">
        <v>447</v>
      </c>
      <c>
        <f>(M2561*21)/100</f>
      </c>
      <c t="s">
        <v>28</v>
      </c>
    </row>
    <row r="2562" spans="1:5" ht="38.25">
      <c r="A2562" s="35" t="s">
        <v>56</v>
      </c>
      <c r="E2562" s="39" t="s">
        <v>2961</v>
      </c>
    </row>
    <row r="2563" spans="1:5" ht="63.75">
      <c r="A2563" s="35" t="s">
        <v>57</v>
      </c>
      <c r="E2563" s="40" t="s">
        <v>2962</v>
      </c>
    </row>
    <row r="2564" spans="1:5" ht="12.75">
      <c r="A2564" t="s">
        <v>58</v>
      </c>
      <c r="E2564" s="39" t="s">
        <v>5</v>
      </c>
    </row>
    <row r="2565" spans="1:16" ht="25.5">
      <c r="A2565" t="s">
        <v>50</v>
      </c>
      <c s="34" t="s">
        <v>2963</v>
      </c>
      <c s="34" t="s">
        <v>2964</v>
      </c>
      <c s="35" t="s">
        <v>5</v>
      </c>
      <c s="6" t="s">
        <v>2965</v>
      </c>
      <c s="36" t="s">
        <v>446</v>
      </c>
      <c s="37">
        <v>147715.2</v>
      </c>
      <c s="36">
        <v>0</v>
      </c>
      <c s="36">
        <f>ROUND(G2565*H2565,6)</f>
      </c>
      <c r="L2565" s="38">
        <v>0</v>
      </c>
      <c s="32">
        <f>ROUND(ROUND(L2565,2)*ROUND(G2565,3),2)</f>
      </c>
      <c s="36" t="s">
        <v>447</v>
      </c>
      <c>
        <f>(M2565*21)/100</f>
      </c>
      <c t="s">
        <v>28</v>
      </c>
    </row>
    <row r="2566" spans="1:5" ht="38.25">
      <c r="A2566" s="35" t="s">
        <v>56</v>
      </c>
      <c r="E2566" s="39" t="s">
        <v>2966</v>
      </c>
    </row>
    <row r="2567" spans="1:5" ht="76.5">
      <c r="A2567" s="35" t="s">
        <v>57</v>
      </c>
      <c r="E2567" s="42" t="s">
        <v>2967</v>
      </c>
    </row>
    <row r="2568" spans="1:5" ht="12.75">
      <c r="A2568" t="s">
        <v>58</v>
      </c>
      <c r="E2568" s="39" t="s">
        <v>5</v>
      </c>
    </row>
    <row r="2569" spans="1:16" ht="25.5">
      <c r="A2569" t="s">
        <v>50</v>
      </c>
      <c s="34" t="s">
        <v>2968</v>
      </c>
      <c s="34" t="s">
        <v>2969</v>
      </c>
      <c s="35" t="s">
        <v>5</v>
      </c>
      <c s="6" t="s">
        <v>2970</v>
      </c>
      <c s="36" t="s">
        <v>446</v>
      </c>
      <c s="37">
        <v>1230.96</v>
      </c>
      <c s="36">
        <v>0</v>
      </c>
      <c s="36">
        <f>ROUND(G2569*H2569,6)</f>
      </c>
      <c r="L2569" s="38">
        <v>0</v>
      </c>
      <c s="32">
        <f>ROUND(ROUND(L2569,2)*ROUND(G2569,3),2)</f>
      </c>
      <c s="36" t="s">
        <v>447</v>
      </c>
      <c>
        <f>(M2569*21)/100</f>
      </c>
      <c t="s">
        <v>28</v>
      </c>
    </row>
    <row r="2570" spans="1:5" ht="25.5">
      <c r="A2570" s="35" t="s">
        <v>56</v>
      </c>
      <c r="E2570" s="39" t="s">
        <v>2970</v>
      </c>
    </row>
    <row r="2571" spans="1:5" ht="63.75">
      <c r="A2571" s="35" t="s">
        <v>57</v>
      </c>
      <c r="E2571" s="40" t="s">
        <v>2962</v>
      </c>
    </row>
    <row r="2572" spans="1:5" ht="12.75">
      <c r="A2572" t="s">
        <v>58</v>
      </c>
      <c r="E2572" s="39" t="s">
        <v>5</v>
      </c>
    </row>
    <row r="2573" spans="1:16" ht="12.75">
      <c r="A2573" t="s">
        <v>50</v>
      </c>
      <c s="34" t="s">
        <v>2971</v>
      </c>
      <c s="34" t="s">
        <v>2972</v>
      </c>
      <c s="35" t="s">
        <v>5</v>
      </c>
      <c s="6" t="s">
        <v>2973</v>
      </c>
      <c s="36" t="s">
        <v>446</v>
      </c>
      <c s="37">
        <v>1230.96</v>
      </c>
      <c s="36">
        <v>0</v>
      </c>
      <c s="36">
        <f>ROUND(G2573*H2573,6)</f>
      </c>
      <c r="L2573" s="38">
        <v>0</v>
      </c>
      <c s="32">
        <f>ROUND(ROUND(L2573,2)*ROUND(G2573,3),2)</f>
      </c>
      <c s="36" t="s">
        <v>447</v>
      </c>
      <c>
        <f>(M2573*21)/100</f>
      </c>
      <c t="s">
        <v>28</v>
      </c>
    </row>
    <row r="2574" spans="1:5" ht="12.75">
      <c r="A2574" s="35" t="s">
        <v>56</v>
      </c>
      <c r="E2574" s="39" t="s">
        <v>2973</v>
      </c>
    </row>
    <row r="2575" spans="1:5" ht="63.75">
      <c r="A2575" s="35" t="s">
        <v>57</v>
      </c>
      <c r="E2575" s="40" t="s">
        <v>2962</v>
      </c>
    </row>
    <row r="2576" spans="1:5" ht="12.75">
      <c r="A2576" t="s">
        <v>58</v>
      </c>
      <c r="E2576" s="39" t="s">
        <v>5</v>
      </c>
    </row>
    <row r="2577" spans="1:16" ht="25.5">
      <c r="A2577" t="s">
        <v>50</v>
      </c>
      <c s="34" t="s">
        <v>2974</v>
      </c>
      <c s="34" t="s">
        <v>2975</v>
      </c>
      <c s="35" t="s">
        <v>5</v>
      </c>
      <c s="6" t="s">
        <v>2976</v>
      </c>
      <c s="36" t="s">
        <v>446</v>
      </c>
      <c s="37">
        <v>147715.2</v>
      </c>
      <c s="36">
        <v>0</v>
      </c>
      <c s="36">
        <f>ROUND(G2577*H2577,6)</f>
      </c>
      <c r="L2577" s="38">
        <v>0</v>
      </c>
      <c s="32">
        <f>ROUND(ROUND(L2577,2)*ROUND(G2577,3),2)</f>
      </c>
      <c s="36" t="s">
        <v>447</v>
      </c>
      <c>
        <f>(M2577*21)/100</f>
      </c>
      <c t="s">
        <v>28</v>
      </c>
    </row>
    <row r="2578" spans="1:5" ht="25.5">
      <c r="A2578" s="35" t="s">
        <v>56</v>
      </c>
      <c r="E2578" s="39" t="s">
        <v>2976</v>
      </c>
    </row>
    <row r="2579" spans="1:5" ht="76.5">
      <c r="A2579" s="35" t="s">
        <v>57</v>
      </c>
      <c r="E2579" s="42" t="s">
        <v>2967</v>
      </c>
    </row>
    <row r="2580" spans="1:5" ht="12.75">
      <c r="A2580" t="s">
        <v>58</v>
      </c>
      <c r="E2580" s="39" t="s">
        <v>5</v>
      </c>
    </row>
    <row r="2581" spans="1:16" ht="25.5">
      <c r="A2581" t="s">
        <v>50</v>
      </c>
      <c s="34" t="s">
        <v>2977</v>
      </c>
      <c s="34" t="s">
        <v>2978</v>
      </c>
      <c s="35" t="s">
        <v>5</v>
      </c>
      <c s="6" t="s">
        <v>2979</v>
      </c>
      <c s="36" t="s">
        <v>446</v>
      </c>
      <c s="37">
        <v>1230.96</v>
      </c>
      <c s="36">
        <v>0</v>
      </c>
      <c s="36">
        <f>ROUND(G2581*H2581,6)</f>
      </c>
      <c r="L2581" s="38">
        <v>0</v>
      </c>
      <c s="32">
        <f>ROUND(ROUND(L2581,2)*ROUND(G2581,3),2)</f>
      </c>
      <c s="36" t="s">
        <v>447</v>
      </c>
      <c>
        <f>(M2581*21)/100</f>
      </c>
      <c t="s">
        <v>28</v>
      </c>
    </row>
    <row r="2582" spans="1:5" ht="25.5">
      <c r="A2582" s="35" t="s">
        <v>56</v>
      </c>
      <c r="E2582" s="39" t="s">
        <v>2979</v>
      </c>
    </row>
    <row r="2583" spans="1:5" ht="63.75">
      <c r="A2583" s="35" t="s">
        <v>57</v>
      </c>
      <c r="E2583" s="40" t="s">
        <v>2962</v>
      </c>
    </row>
    <row r="2584" spans="1:5" ht="12.75">
      <c r="A2584" t="s">
        <v>58</v>
      </c>
      <c r="E2584" s="39" t="s">
        <v>5</v>
      </c>
    </row>
    <row r="2585" spans="1:16" ht="25.5">
      <c r="A2585" t="s">
        <v>50</v>
      </c>
      <c s="34" t="s">
        <v>2980</v>
      </c>
      <c s="34" t="s">
        <v>2981</v>
      </c>
      <c s="35" t="s">
        <v>5</v>
      </c>
      <c s="6" t="s">
        <v>2982</v>
      </c>
      <c s="36" t="s">
        <v>48</v>
      </c>
      <c s="37">
        <v>16.5</v>
      </c>
      <c s="36">
        <v>0</v>
      </c>
      <c s="36">
        <f>ROUND(G2585*H2585,6)</f>
      </c>
      <c r="L2585" s="38">
        <v>0</v>
      </c>
      <c s="32">
        <f>ROUND(ROUND(L2585,2)*ROUND(G2585,3),2)</f>
      </c>
      <c s="36" t="s">
        <v>447</v>
      </c>
      <c>
        <f>(M2585*21)/100</f>
      </c>
      <c t="s">
        <v>28</v>
      </c>
    </row>
    <row r="2586" spans="1:5" ht="25.5">
      <c r="A2586" s="35" t="s">
        <v>56</v>
      </c>
      <c r="E2586" s="39" t="s">
        <v>2982</v>
      </c>
    </row>
    <row r="2587" spans="1:5" ht="12.75">
      <c r="A2587" s="35" t="s">
        <v>57</v>
      </c>
      <c r="E2587" s="40" t="s">
        <v>2983</v>
      </c>
    </row>
    <row r="2588" spans="1:5" ht="12.75">
      <c r="A2588" t="s">
        <v>58</v>
      </c>
      <c r="E2588" s="39" t="s">
        <v>5</v>
      </c>
    </row>
    <row r="2589" spans="1:16" ht="25.5">
      <c r="A2589" t="s">
        <v>50</v>
      </c>
      <c s="34" t="s">
        <v>2984</v>
      </c>
      <c s="34" t="s">
        <v>2985</v>
      </c>
      <c s="35" t="s">
        <v>5</v>
      </c>
      <c s="6" t="s">
        <v>2986</v>
      </c>
      <c s="36" t="s">
        <v>48</v>
      </c>
      <c s="37">
        <v>1980</v>
      </c>
      <c s="36">
        <v>0</v>
      </c>
      <c s="36">
        <f>ROUND(G2589*H2589,6)</f>
      </c>
      <c r="L2589" s="38">
        <v>0</v>
      </c>
      <c s="32">
        <f>ROUND(ROUND(L2589,2)*ROUND(G2589,3),2)</f>
      </c>
      <c s="36" t="s">
        <v>447</v>
      </c>
      <c>
        <f>(M2589*21)/100</f>
      </c>
      <c t="s">
        <v>28</v>
      </c>
    </row>
    <row r="2590" spans="1:5" ht="25.5">
      <c r="A2590" s="35" t="s">
        <v>56</v>
      </c>
      <c r="E2590" s="39" t="s">
        <v>2986</v>
      </c>
    </row>
    <row r="2591" spans="1:5" ht="25.5">
      <c r="A2591" s="35" t="s">
        <v>57</v>
      </c>
      <c r="E2591" s="42" t="s">
        <v>2987</v>
      </c>
    </row>
    <row r="2592" spans="1:5" ht="12.75">
      <c r="A2592" t="s">
        <v>58</v>
      </c>
      <c r="E2592" s="39" t="s">
        <v>5</v>
      </c>
    </row>
    <row r="2593" spans="1:16" ht="25.5">
      <c r="A2593" t="s">
        <v>50</v>
      </c>
      <c s="34" t="s">
        <v>2988</v>
      </c>
      <c s="34" t="s">
        <v>2989</v>
      </c>
      <c s="35" t="s">
        <v>5</v>
      </c>
      <c s="6" t="s">
        <v>2990</v>
      </c>
      <c s="36" t="s">
        <v>48</v>
      </c>
      <c s="37">
        <v>16.5</v>
      </c>
      <c s="36">
        <v>0</v>
      </c>
      <c s="36">
        <f>ROUND(G2593*H2593,6)</f>
      </c>
      <c r="L2593" s="38">
        <v>0</v>
      </c>
      <c s="32">
        <f>ROUND(ROUND(L2593,2)*ROUND(G2593,3),2)</f>
      </c>
      <c s="36" t="s">
        <v>447</v>
      </c>
      <c>
        <f>(M2593*21)/100</f>
      </c>
      <c t="s">
        <v>28</v>
      </c>
    </row>
    <row r="2594" spans="1:5" ht="25.5">
      <c r="A2594" s="35" t="s">
        <v>56</v>
      </c>
      <c r="E2594" s="39" t="s">
        <v>2990</v>
      </c>
    </row>
    <row r="2595" spans="1:5" ht="12.75">
      <c r="A2595" s="35" t="s">
        <v>57</v>
      </c>
      <c r="E2595" s="40" t="s">
        <v>2983</v>
      </c>
    </row>
    <row r="2596" spans="1:5" ht="12.75">
      <c r="A2596" t="s">
        <v>58</v>
      </c>
      <c r="E2596" s="39" t="s">
        <v>5</v>
      </c>
    </row>
    <row r="2597" spans="1:16" ht="25.5">
      <c r="A2597" t="s">
        <v>50</v>
      </c>
      <c s="34" t="s">
        <v>2991</v>
      </c>
      <c s="34" t="s">
        <v>2992</v>
      </c>
      <c s="35" t="s">
        <v>5</v>
      </c>
      <c s="6" t="s">
        <v>2993</v>
      </c>
      <c s="36" t="s">
        <v>446</v>
      </c>
      <c s="37">
        <v>1027.74</v>
      </c>
      <c s="36">
        <v>0.00021</v>
      </c>
      <c s="36">
        <f>ROUND(G2597*H2597,6)</f>
      </c>
      <c r="L2597" s="38">
        <v>0</v>
      </c>
      <c s="32">
        <f>ROUND(ROUND(L2597,2)*ROUND(G2597,3),2)</f>
      </c>
      <c s="36" t="s">
        <v>447</v>
      </c>
      <c>
        <f>(M2597*21)/100</f>
      </c>
      <c t="s">
        <v>28</v>
      </c>
    </row>
    <row r="2598" spans="1:5" ht="25.5">
      <c r="A2598" s="35" t="s">
        <v>56</v>
      </c>
      <c r="E2598" s="39" t="s">
        <v>2993</v>
      </c>
    </row>
    <row r="2599" spans="1:5" ht="409.5">
      <c r="A2599" s="35" t="s">
        <v>57</v>
      </c>
      <c r="E2599" s="40" t="s">
        <v>2994</v>
      </c>
    </row>
    <row r="2600" spans="1:5" ht="12.75">
      <c r="A2600" t="s">
        <v>58</v>
      </c>
      <c r="E2600" s="39" t="s">
        <v>5</v>
      </c>
    </row>
    <row r="2601" spans="1:13" ht="12.75">
      <c r="A2601" t="s">
        <v>47</v>
      </c>
      <c r="C2601" s="31" t="s">
        <v>2995</v>
      </c>
      <c r="E2601" s="33" t="s">
        <v>2996</v>
      </c>
      <c r="J2601" s="32">
        <f>0</f>
      </c>
      <c s="32">
        <f>0</f>
      </c>
      <c s="32">
        <f>0+L2602+L2606+L2610+L2614+L2618+L2622+L2626+L2630+L2634+L2638+L2642+L2646+L2650+L2654+L2658</f>
      </c>
      <c s="32">
        <f>0+M2602+M2606+M2610+M2614+M2618+M2622+M2626+M2630+M2634+M2638+M2642+M2646+M2650+M2654+M2658</f>
      </c>
    </row>
    <row r="2602" spans="1:16" ht="12.75">
      <c r="A2602" t="s">
        <v>50</v>
      </c>
      <c s="34" t="s">
        <v>2997</v>
      </c>
      <c s="34" t="s">
        <v>2998</v>
      </c>
      <c s="35" t="s">
        <v>5</v>
      </c>
      <c s="6" t="s">
        <v>2999</v>
      </c>
      <c s="36" t="s">
        <v>516</v>
      </c>
      <c s="37">
        <v>9.754</v>
      </c>
      <c s="36">
        <v>0.02</v>
      </c>
      <c s="36">
        <f>ROUND(G2602*H2602,6)</f>
      </c>
      <c r="L2602" s="38">
        <v>0</v>
      </c>
      <c s="32">
        <f>ROUND(ROUND(L2602,2)*ROUND(G2602,3),2)</f>
      </c>
      <c s="36" t="s">
        <v>447</v>
      </c>
      <c>
        <f>(M2602*21)/100</f>
      </c>
      <c t="s">
        <v>28</v>
      </c>
    </row>
    <row r="2603" spans="1:5" ht="12.75">
      <c r="A2603" s="35" t="s">
        <v>56</v>
      </c>
      <c r="E2603" s="39" t="s">
        <v>2999</v>
      </c>
    </row>
    <row r="2604" spans="1:5" ht="12.75">
      <c r="A2604" s="35" t="s">
        <v>57</v>
      </c>
      <c r="E2604" s="40" t="s">
        <v>3000</v>
      </c>
    </row>
    <row r="2605" spans="1:5" ht="12.75">
      <c r="A2605" t="s">
        <v>58</v>
      </c>
      <c r="E2605" s="39" t="s">
        <v>5</v>
      </c>
    </row>
    <row r="2606" spans="1:16" ht="25.5">
      <c r="A2606" t="s">
        <v>50</v>
      </c>
      <c s="34" t="s">
        <v>3001</v>
      </c>
      <c s="34" t="s">
        <v>3002</v>
      </c>
      <c s="35" t="s">
        <v>3003</v>
      </c>
      <c s="6" t="s">
        <v>3004</v>
      </c>
      <c s="36" t="s">
        <v>516</v>
      </c>
      <c s="37">
        <v>687.015</v>
      </c>
      <c s="36">
        <v>0</v>
      </c>
      <c s="36">
        <f>ROUND(G2606*H2606,6)</f>
      </c>
      <c r="L2606" s="38">
        <v>0</v>
      </c>
      <c s="32">
        <f>ROUND(ROUND(L2606,2)*ROUND(G2606,3),2)</f>
      </c>
      <c s="36" t="s">
        <v>447</v>
      </c>
      <c>
        <f>(M2606*21)/100</f>
      </c>
      <c t="s">
        <v>28</v>
      </c>
    </row>
    <row r="2607" spans="1:5" ht="25.5">
      <c r="A2607" s="35" t="s">
        <v>56</v>
      </c>
      <c r="E2607" s="39" t="s">
        <v>3005</v>
      </c>
    </row>
    <row r="2608" spans="1:5" ht="25.5">
      <c r="A2608" s="35" t="s">
        <v>57</v>
      </c>
      <c r="E2608" s="40" t="s">
        <v>3006</v>
      </c>
    </row>
    <row r="2609" spans="1:5" ht="12.75">
      <c r="A2609" t="s">
        <v>58</v>
      </c>
      <c r="E2609" s="39" t="s">
        <v>5</v>
      </c>
    </row>
    <row r="2610" spans="1:16" ht="25.5">
      <c r="A2610" t="s">
        <v>50</v>
      </c>
      <c s="34" t="s">
        <v>3007</v>
      </c>
      <c s="34" t="s">
        <v>3008</v>
      </c>
      <c s="35" t="s">
        <v>3009</v>
      </c>
      <c s="6" t="s">
        <v>3010</v>
      </c>
      <c s="36" t="s">
        <v>516</v>
      </c>
      <c s="37">
        <v>37310.901</v>
      </c>
      <c s="36">
        <v>0</v>
      </c>
      <c s="36">
        <f>ROUND(G2610*H2610,6)</f>
      </c>
      <c r="L2610" s="38">
        <v>0</v>
      </c>
      <c s="32">
        <f>ROUND(ROUND(L2610,2)*ROUND(G2610,3),2)</f>
      </c>
      <c s="36" t="s">
        <v>447</v>
      </c>
      <c>
        <f>(M2610*21)/100</f>
      </c>
      <c t="s">
        <v>28</v>
      </c>
    </row>
    <row r="2611" spans="1:5" ht="25.5">
      <c r="A2611" s="35" t="s">
        <v>56</v>
      </c>
      <c r="E2611" s="39" t="s">
        <v>3011</v>
      </c>
    </row>
    <row r="2612" spans="1:5" ht="51">
      <c r="A2612" s="35" t="s">
        <v>57</v>
      </c>
      <c r="E2612" s="40" t="s">
        <v>3012</v>
      </c>
    </row>
    <row r="2613" spans="1:5" ht="12.75">
      <c r="A2613" t="s">
        <v>58</v>
      </c>
      <c r="E2613" s="39" t="s">
        <v>5</v>
      </c>
    </row>
    <row r="2614" spans="1:16" ht="25.5">
      <c r="A2614" t="s">
        <v>50</v>
      </c>
      <c s="34" t="s">
        <v>3013</v>
      </c>
      <c s="34" t="s">
        <v>3014</v>
      </c>
      <c s="35" t="s">
        <v>3015</v>
      </c>
      <c s="6" t="s">
        <v>3016</v>
      </c>
      <c s="36" t="s">
        <v>516</v>
      </c>
      <c s="37">
        <v>127.931</v>
      </c>
      <c s="36">
        <v>0</v>
      </c>
      <c s="36">
        <f>ROUND(G2614*H2614,6)</f>
      </c>
      <c r="L2614" s="38">
        <v>0</v>
      </c>
      <c s="32">
        <f>ROUND(ROUND(L2614,2)*ROUND(G2614,3),2)</f>
      </c>
      <c s="36" t="s">
        <v>447</v>
      </c>
      <c>
        <f>(M2614*21)/100</f>
      </c>
      <c t="s">
        <v>28</v>
      </c>
    </row>
    <row r="2615" spans="1:5" ht="25.5">
      <c r="A2615" s="35" t="s">
        <v>56</v>
      </c>
      <c r="E2615" s="39" t="s">
        <v>3017</v>
      </c>
    </row>
    <row r="2616" spans="1:5" ht="12.75">
      <c r="A2616" s="35" t="s">
        <v>57</v>
      </c>
      <c r="E2616" s="40" t="s">
        <v>3018</v>
      </c>
    </row>
    <row r="2617" spans="1:5" ht="12.75">
      <c r="A2617" t="s">
        <v>58</v>
      </c>
      <c r="E2617" s="39" t="s">
        <v>5</v>
      </c>
    </row>
    <row r="2618" spans="1:16" ht="25.5">
      <c r="A2618" t="s">
        <v>50</v>
      </c>
      <c s="34" t="s">
        <v>3019</v>
      </c>
      <c s="34" t="s">
        <v>3020</v>
      </c>
      <c s="35" t="s">
        <v>3021</v>
      </c>
      <c s="6" t="s">
        <v>3022</v>
      </c>
      <c s="36" t="s">
        <v>516</v>
      </c>
      <c s="37">
        <v>1.174</v>
      </c>
      <c s="36">
        <v>0</v>
      </c>
      <c s="36">
        <f>ROUND(G2618*H2618,6)</f>
      </c>
      <c r="L2618" s="38">
        <v>0</v>
      </c>
      <c s="32">
        <f>ROUND(ROUND(L2618,2)*ROUND(G2618,3),2)</f>
      </c>
      <c s="36" t="s">
        <v>447</v>
      </c>
      <c>
        <f>(M2618*21)/100</f>
      </c>
      <c t="s">
        <v>28</v>
      </c>
    </row>
    <row r="2619" spans="1:5" ht="25.5">
      <c r="A2619" s="35" t="s">
        <v>56</v>
      </c>
      <c r="E2619" s="39" t="s">
        <v>3023</v>
      </c>
    </row>
    <row r="2620" spans="1:5" ht="12.75">
      <c r="A2620" s="35" t="s">
        <v>57</v>
      </c>
      <c r="E2620" s="40" t="s">
        <v>3024</v>
      </c>
    </row>
    <row r="2621" spans="1:5" ht="12.75">
      <c r="A2621" t="s">
        <v>58</v>
      </c>
      <c r="E2621" s="39" t="s">
        <v>5</v>
      </c>
    </row>
    <row r="2622" spans="1:16" ht="38.25">
      <c r="A2622" t="s">
        <v>50</v>
      </c>
      <c s="34" t="s">
        <v>3025</v>
      </c>
      <c s="34" t="s">
        <v>3026</v>
      </c>
      <c s="35" t="s">
        <v>3027</v>
      </c>
      <c s="6" t="s">
        <v>3028</v>
      </c>
      <c s="36" t="s">
        <v>516</v>
      </c>
      <c s="37">
        <v>0.68</v>
      </c>
      <c s="36">
        <v>0</v>
      </c>
      <c s="36">
        <f>ROUND(G2622*H2622,6)</f>
      </c>
      <c r="L2622" s="38">
        <v>0</v>
      </c>
      <c s="32">
        <f>ROUND(ROUND(L2622,2)*ROUND(G2622,3),2)</f>
      </c>
      <c s="36" t="s">
        <v>447</v>
      </c>
      <c>
        <f>(M2622*21)/100</f>
      </c>
      <c t="s">
        <v>28</v>
      </c>
    </row>
    <row r="2623" spans="1:5" ht="25.5">
      <c r="A2623" s="35" t="s">
        <v>56</v>
      </c>
      <c r="E2623" s="39" t="s">
        <v>3029</v>
      </c>
    </row>
    <row r="2624" spans="1:5" ht="12.75">
      <c r="A2624" s="35" t="s">
        <v>57</v>
      </c>
      <c r="E2624" s="40" t="s">
        <v>3030</v>
      </c>
    </row>
    <row r="2625" spans="1:5" ht="12.75">
      <c r="A2625" t="s">
        <v>58</v>
      </c>
      <c r="E2625" s="39" t="s">
        <v>5</v>
      </c>
    </row>
    <row r="2626" spans="1:16" ht="25.5">
      <c r="A2626" t="s">
        <v>50</v>
      </c>
      <c s="34" t="s">
        <v>3031</v>
      </c>
      <c s="34" t="s">
        <v>3032</v>
      </c>
      <c s="35" t="s">
        <v>3033</v>
      </c>
      <c s="6" t="s">
        <v>3034</v>
      </c>
      <c s="36" t="s">
        <v>516</v>
      </c>
      <c s="37">
        <v>5.019</v>
      </c>
      <c s="36">
        <v>0</v>
      </c>
      <c s="36">
        <f>ROUND(G2626*H2626,6)</f>
      </c>
      <c r="L2626" s="38">
        <v>0</v>
      </c>
      <c s="32">
        <f>ROUND(ROUND(L2626,2)*ROUND(G2626,3),2)</f>
      </c>
      <c s="36" t="s">
        <v>447</v>
      </c>
      <c>
        <f>(M2626*21)/100</f>
      </c>
      <c t="s">
        <v>28</v>
      </c>
    </row>
    <row r="2627" spans="1:5" ht="25.5">
      <c r="A2627" s="35" t="s">
        <v>56</v>
      </c>
      <c r="E2627" s="39" t="s">
        <v>3035</v>
      </c>
    </row>
    <row r="2628" spans="1:5" ht="12.75">
      <c r="A2628" s="35" t="s">
        <v>57</v>
      </c>
      <c r="E2628" s="40" t="s">
        <v>3036</v>
      </c>
    </row>
    <row r="2629" spans="1:5" ht="12.75">
      <c r="A2629" t="s">
        <v>58</v>
      </c>
      <c r="E2629" s="39" t="s">
        <v>5</v>
      </c>
    </row>
    <row r="2630" spans="1:16" ht="38.25">
      <c r="A2630" t="s">
        <v>50</v>
      </c>
      <c s="34" t="s">
        <v>3037</v>
      </c>
      <c s="34" t="s">
        <v>3038</v>
      </c>
      <c s="35" t="s">
        <v>3039</v>
      </c>
      <c s="6" t="s">
        <v>3040</v>
      </c>
      <c s="36" t="s">
        <v>516</v>
      </c>
      <c s="37">
        <v>455.821</v>
      </c>
      <c s="36">
        <v>0</v>
      </c>
      <c s="36">
        <f>ROUND(G2630*H2630,6)</f>
      </c>
      <c r="L2630" s="38">
        <v>0</v>
      </c>
      <c s="32">
        <f>ROUND(ROUND(L2630,2)*ROUND(G2630,3),2)</f>
      </c>
      <c s="36" t="s">
        <v>447</v>
      </c>
      <c>
        <f>(M2630*21)/100</f>
      </c>
      <c t="s">
        <v>28</v>
      </c>
    </row>
    <row r="2631" spans="1:5" ht="38.25">
      <c r="A2631" s="35" t="s">
        <v>56</v>
      </c>
      <c r="E2631" s="39" t="s">
        <v>3041</v>
      </c>
    </row>
    <row r="2632" spans="1:5" ht="63.75">
      <c r="A2632" s="35" t="s">
        <v>57</v>
      </c>
      <c r="E2632" s="40" t="s">
        <v>3042</v>
      </c>
    </row>
    <row r="2633" spans="1:5" ht="12.75">
      <c r="A2633" t="s">
        <v>58</v>
      </c>
      <c r="E2633" s="39" t="s">
        <v>5</v>
      </c>
    </row>
    <row r="2634" spans="1:16" ht="38.25">
      <c r="A2634" t="s">
        <v>50</v>
      </c>
      <c s="34" t="s">
        <v>3043</v>
      </c>
      <c s="34" t="s">
        <v>3044</v>
      </c>
      <c s="35" t="s">
        <v>3045</v>
      </c>
      <c s="6" t="s">
        <v>3046</v>
      </c>
      <c s="36" t="s">
        <v>516</v>
      </c>
      <c s="37">
        <v>35.866</v>
      </c>
      <c s="36">
        <v>0</v>
      </c>
      <c s="36">
        <f>ROUND(G2634*H2634,6)</f>
      </c>
      <c r="L2634" s="38">
        <v>0</v>
      </c>
      <c s="32">
        <f>ROUND(ROUND(L2634,2)*ROUND(G2634,3),2)</f>
      </c>
      <c s="36" t="s">
        <v>447</v>
      </c>
      <c>
        <f>(M2634*21)/100</f>
      </c>
      <c t="s">
        <v>28</v>
      </c>
    </row>
    <row r="2635" spans="1:5" ht="25.5">
      <c r="A2635" s="35" t="s">
        <v>56</v>
      </c>
      <c r="E2635" s="39" t="s">
        <v>3047</v>
      </c>
    </row>
    <row r="2636" spans="1:5" ht="12.75">
      <c r="A2636" s="35" t="s">
        <v>57</v>
      </c>
      <c r="E2636" s="40" t="s">
        <v>3048</v>
      </c>
    </row>
    <row r="2637" spans="1:5" ht="12.75">
      <c r="A2637" t="s">
        <v>58</v>
      </c>
      <c r="E2637" s="39" t="s">
        <v>5</v>
      </c>
    </row>
    <row r="2638" spans="1:16" ht="25.5">
      <c r="A2638" t="s">
        <v>50</v>
      </c>
      <c s="34" t="s">
        <v>3049</v>
      </c>
      <c s="34" t="s">
        <v>3050</v>
      </c>
      <c s="35" t="s">
        <v>3051</v>
      </c>
      <c s="6" t="s">
        <v>3052</v>
      </c>
      <c s="36" t="s">
        <v>516</v>
      </c>
      <c s="37">
        <v>36.607</v>
      </c>
      <c s="36">
        <v>0</v>
      </c>
      <c s="36">
        <f>ROUND(G2638*H2638,6)</f>
      </c>
      <c r="L2638" s="38">
        <v>0</v>
      </c>
      <c s="32">
        <f>ROUND(ROUND(L2638,2)*ROUND(G2638,3),2)</f>
      </c>
      <c s="36" t="s">
        <v>61</v>
      </c>
      <c>
        <f>(M2638*21)/100</f>
      </c>
      <c t="s">
        <v>28</v>
      </c>
    </row>
    <row r="2639" spans="1:5" ht="25.5">
      <c r="A2639" s="35" t="s">
        <v>56</v>
      </c>
      <c r="E2639" s="39" t="s">
        <v>3053</v>
      </c>
    </row>
    <row r="2640" spans="1:5" ht="12.75">
      <c r="A2640" s="35" t="s">
        <v>57</v>
      </c>
      <c r="E2640" s="40" t="s">
        <v>3054</v>
      </c>
    </row>
    <row r="2641" spans="1:5" ht="12.75">
      <c r="A2641" t="s">
        <v>58</v>
      </c>
      <c r="E2641" s="39" t="s">
        <v>5</v>
      </c>
    </row>
    <row r="2642" spans="1:16" ht="38.25">
      <c r="A2642" t="s">
        <v>50</v>
      </c>
      <c s="34" t="s">
        <v>3055</v>
      </c>
      <c s="34" t="s">
        <v>3056</v>
      </c>
      <c s="35" t="s">
        <v>3057</v>
      </c>
      <c s="6" t="s">
        <v>3058</v>
      </c>
      <c s="36" t="s">
        <v>516</v>
      </c>
      <c s="37">
        <v>9.754</v>
      </c>
      <c s="36">
        <v>0</v>
      </c>
      <c s="36">
        <f>ROUND(G2642*H2642,6)</f>
      </c>
      <c r="L2642" s="38">
        <v>0</v>
      </c>
      <c s="32">
        <f>ROUND(ROUND(L2642,2)*ROUND(G2642,3),2)</f>
      </c>
      <c s="36" t="s">
        <v>447</v>
      </c>
      <c>
        <f>(M2642*21)/100</f>
      </c>
      <c t="s">
        <v>28</v>
      </c>
    </row>
    <row r="2643" spans="1:5" ht="25.5">
      <c r="A2643" s="35" t="s">
        <v>56</v>
      </c>
      <c r="E2643" s="39" t="s">
        <v>3059</v>
      </c>
    </row>
    <row r="2644" spans="1:5" ht="38.25">
      <c r="A2644" s="35" t="s">
        <v>57</v>
      </c>
      <c r="E2644" s="40" t="s">
        <v>3060</v>
      </c>
    </row>
    <row r="2645" spans="1:5" ht="12.75">
      <c r="A2645" t="s">
        <v>58</v>
      </c>
      <c r="E2645" s="39" t="s">
        <v>5</v>
      </c>
    </row>
    <row r="2646" spans="1:16" ht="25.5">
      <c r="A2646" t="s">
        <v>50</v>
      </c>
      <c s="34" t="s">
        <v>3061</v>
      </c>
      <c s="34" t="s">
        <v>3062</v>
      </c>
      <c s="35" t="s">
        <v>3063</v>
      </c>
      <c s="6" t="s">
        <v>3064</v>
      </c>
      <c s="36" t="s">
        <v>516</v>
      </c>
      <c s="37">
        <v>2.317</v>
      </c>
      <c s="36">
        <v>0</v>
      </c>
      <c s="36">
        <f>ROUND(G2646*H2646,6)</f>
      </c>
      <c r="L2646" s="38">
        <v>0</v>
      </c>
      <c s="32">
        <f>ROUND(ROUND(L2646,2)*ROUND(G2646,3),2)</f>
      </c>
      <c s="36" t="s">
        <v>447</v>
      </c>
      <c>
        <f>(M2646*21)/100</f>
      </c>
      <c t="s">
        <v>28</v>
      </c>
    </row>
    <row r="2647" spans="1:5" ht="25.5">
      <c r="A2647" s="35" t="s">
        <v>56</v>
      </c>
      <c r="E2647" s="39" t="s">
        <v>3065</v>
      </c>
    </row>
    <row r="2648" spans="1:5" ht="12.75">
      <c r="A2648" s="35" t="s">
        <v>57</v>
      </c>
      <c r="E2648" s="40" t="s">
        <v>3066</v>
      </c>
    </row>
    <row r="2649" spans="1:5" ht="12.75">
      <c r="A2649" t="s">
        <v>58</v>
      </c>
      <c r="E2649" s="39" t="s">
        <v>5</v>
      </c>
    </row>
    <row r="2650" spans="1:16" ht="25.5">
      <c r="A2650" t="s">
        <v>50</v>
      </c>
      <c s="34" t="s">
        <v>3067</v>
      </c>
      <c s="34" t="s">
        <v>3068</v>
      </c>
      <c s="35" t="s">
        <v>3069</v>
      </c>
      <c s="6" t="s">
        <v>3070</v>
      </c>
      <c s="36" t="s">
        <v>516</v>
      </c>
      <c s="37">
        <v>11.846</v>
      </c>
      <c s="36">
        <v>0</v>
      </c>
      <c s="36">
        <f>ROUND(G2650*H2650,6)</f>
      </c>
      <c r="L2650" s="38">
        <v>0</v>
      </c>
      <c s="32">
        <f>ROUND(ROUND(L2650,2)*ROUND(G2650,3),2)</f>
      </c>
      <c s="36" t="s">
        <v>61</v>
      </c>
      <c>
        <f>(M2650*21)/100</f>
      </c>
      <c t="s">
        <v>28</v>
      </c>
    </row>
    <row r="2651" spans="1:5" ht="25.5">
      <c r="A2651" s="35" t="s">
        <v>56</v>
      </c>
      <c r="E2651" s="39" t="s">
        <v>3071</v>
      </c>
    </row>
    <row r="2652" spans="1:5" ht="12.75">
      <c r="A2652" s="35" t="s">
        <v>57</v>
      </c>
      <c r="E2652" s="40" t="s">
        <v>3072</v>
      </c>
    </row>
    <row r="2653" spans="1:5" ht="12.75">
      <c r="A2653" t="s">
        <v>58</v>
      </c>
      <c r="E2653" s="39" t="s">
        <v>5</v>
      </c>
    </row>
    <row r="2654" spans="1:16" ht="25.5">
      <c r="A2654" t="s">
        <v>50</v>
      </c>
      <c s="34" t="s">
        <v>3073</v>
      </c>
      <c s="34" t="s">
        <v>3074</v>
      </c>
      <c s="35" t="s">
        <v>5</v>
      </c>
      <c s="6" t="s">
        <v>3075</v>
      </c>
      <c s="36" t="s">
        <v>516</v>
      </c>
      <c s="37">
        <v>359.076</v>
      </c>
      <c s="36">
        <v>0</v>
      </c>
      <c s="36">
        <f>ROUND(G2654*H2654,6)</f>
      </c>
      <c r="L2654" s="38">
        <v>0</v>
      </c>
      <c s="32">
        <f>ROUND(ROUND(L2654,2)*ROUND(G2654,3),2)</f>
      </c>
      <c s="36" t="s">
        <v>447</v>
      </c>
      <c>
        <f>(M2654*21)/100</f>
      </c>
      <c t="s">
        <v>28</v>
      </c>
    </row>
    <row r="2655" spans="1:5" ht="25.5">
      <c r="A2655" s="35" t="s">
        <v>56</v>
      </c>
      <c r="E2655" s="39" t="s">
        <v>3075</v>
      </c>
    </row>
    <row r="2656" spans="1:5" ht="12.75">
      <c r="A2656" s="35" t="s">
        <v>57</v>
      </c>
      <c r="E2656" s="40" t="s">
        <v>3076</v>
      </c>
    </row>
    <row r="2657" spans="1:5" ht="12.75">
      <c r="A2657" t="s">
        <v>58</v>
      </c>
      <c r="E2657" s="39" t="s">
        <v>5</v>
      </c>
    </row>
    <row r="2658" spans="1:16" ht="25.5">
      <c r="A2658" t="s">
        <v>50</v>
      </c>
      <c s="34" t="s">
        <v>3077</v>
      </c>
      <c s="34" t="s">
        <v>3078</v>
      </c>
      <c s="35" t="s">
        <v>5</v>
      </c>
      <c s="6" t="s">
        <v>3079</v>
      </c>
      <c s="36" t="s">
        <v>516</v>
      </c>
      <c s="37">
        <v>327.939</v>
      </c>
      <c s="36">
        <v>0</v>
      </c>
      <c s="36">
        <f>ROUND(G2658*H2658,6)</f>
      </c>
      <c r="L2658" s="38">
        <v>0</v>
      </c>
      <c s="32">
        <f>ROUND(ROUND(L2658,2)*ROUND(G2658,3),2)</f>
      </c>
      <c s="36" t="s">
        <v>447</v>
      </c>
      <c>
        <f>(M2658*21)/100</f>
      </c>
      <c t="s">
        <v>28</v>
      </c>
    </row>
    <row r="2659" spans="1:5" ht="25.5">
      <c r="A2659" s="35" t="s">
        <v>56</v>
      </c>
      <c r="E2659" s="39" t="s">
        <v>3079</v>
      </c>
    </row>
    <row r="2660" spans="1:5" ht="63.75">
      <c r="A2660" s="35" t="s">
        <v>57</v>
      </c>
      <c r="E2660" s="40" t="s">
        <v>3080</v>
      </c>
    </row>
    <row r="2661" spans="1:5" ht="12.75">
      <c r="A2661" t="s">
        <v>58</v>
      </c>
      <c r="E2661" s="39" t="s">
        <v>5</v>
      </c>
    </row>
    <row r="2662" spans="1:13" ht="12.75">
      <c r="A2662" t="s">
        <v>47</v>
      </c>
      <c r="C2662" s="31" t="s">
        <v>3081</v>
      </c>
      <c r="E2662" s="33" t="s">
        <v>3082</v>
      </c>
      <c r="J2662" s="32">
        <f>0</f>
      </c>
      <c s="32">
        <f>0</f>
      </c>
      <c s="32">
        <f>0+L2663</f>
      </c>
      <c s="32">
        <f>0+M2663</f>
      </c>
    </row>
    <row r="2663" spans="1:16" ht="38.25">
      <c r="A2663" t="s">
        <v>50</v>
      </c>
      <c s="34" t="s">
        <v>3083</v>
      </c>
      <c s="34" t="s">
        <v>3084</v>
      </c>
      <c s="35" t="s">
        <v>5</v>
      </c>
      <c s="6" t="s">
        <v>3085</v>
      </c>
      <c s="36" t="s">
        <v>516</v>
      </c>
      <c s="37">
        <v>1123.273</v>
      </c>
      <c s="36">
        <v>0</v>
      </c>
      <c s="36">
        <f>ROUND(G2663*H2663,6)</f>
      </c>
      <c r="L2663" s="38">
        <v>0</v>
      </c>
      <c s="32">
        <f>ROUND(ROUND(L2663,2)*ROUND(G2663,3),2)</f>
      </c>
      <c s="36" t="s">
        <v>447</v>
      </c>
      <c>
        <f>(M2663*21)/100</f>
      </c>
      <c t="s">
        <v>28</v>
      </c>
    </row>
    <row r="2664" spans="1:5" ht="38.25">
      <c r="A2664" s="35" t="s">
        <v>56</v>
      </c>
      <c r="E2664" s="39" t="s">
        <v>3086</v>
      </c>
    </row>
    <row r="2665" spans="1:5" ht="12.75">
      <c r="A2665" s="35" t="s">
        <v>57</v>
      </c>
      <c r="E2665" s="40" t="s">
        <v>5</v>
      </c>
    </row>
    <row r="2666" spans="1:5" ht="12.75">
      <c r="A2666" t="s">
        <v>58</v>
      </c>
      <c r="E2666" s="39" t="s">
        <v>5</v>
      </c>
    </row>
    <row r="2667" spans="1:13" ht="12.75">
      <c r="A2667" t="s">
        <v>47</v>
      </c>
      <c r="C2667" s="31" t="s">
        <v>3087</v>
      </c>
      <c r="E2667" s="33" t="s">
        <v>3088</v>
      </c>
      <c r="J2667" s="32">
        <f>0</f>
      </c>
      <c s="32">
        <f>0</f>
      </c>
      <c s="32">
        <f>0+L2668+L2672+L2676+L2680+L2684+L2688+L2692+L2696+L2700+L2704</f>
      </c>
      <c s="32">
        <f>0+M2668+M2672+M2676+M2680+M2684+M2688+M2692+M2696+M2700+M2704</f>
      </c>
    </row>
    <row r="2668" spans="1:16" ht="12.75">
      <c r="A2668" t="s">
        <v>50</v>
      </c>
      <c s="34" t="s">
        <v>3089</v>
      </c>
      <c s="34" t="s">
        <v>3090</v>
      </c>
      <c s="35" t="s">
        <v>5</v>
      </c>
      <c s="6" t="s">
        <v>3091</v>
      </c>
      <c s="36" t="s">
        <v>139</v>
      </c>
      <c s="37">
        <v>1</v>
      </c>
      <c s="36">
        <v>0.00012</v>
      </c>
      <c s="36">
        <f>ROUND(G2668*H2668,6)</f>
      </c>
      <c r="L2668" s="38">
        <v>0</v>
      </c>
      <c s="32">
        <f>ROUND(ROUND(L2668,2)*ROUND(G2668,3),2)</f>
      </c>
      <c s="36" t="s">
        <v>61</v>
      </c>
      <c>
        <f>(M2668*21)/100</f>
      </c>
      <c t="s">
        <v>28</v>
      </c>
    </row>
    <row r="2669" spans="1:5" ht="12.75">
      <c r="A2669" s="35" t="s">
        <v>56</v>
      </c>
      <c r="E2669" s="39" t="s">
        <v>3091</v>
      </c>
    </row>
    <row r="2670" spans="1:5" ht="12.75">
      <c r="A2670" s="35" t="s">
        <v>57</v>
      </c>
      <c r="E2670" s="40" t="s">
        <v>5</v>
      </c>
    </row>
    <row r="2671" spans="1:5" ht="12.75">
      <c r="A2671" t="s">
        <v>58</v>
      </c>
      <c r="E2671" s="39" t="s">
        <v>5</v>
      </c>
    </row>
    <row r="2672" spans="1:16" ht="12.75">
      <c r="A2672" t="s">
        <v>50</v>
      </c>
      <c s="34" t="s">
        <v>3092</v>
      </c>
      <c s="34" t="s">
        <v>3093</v>
      </c>
      <c s="35" t="s">
        <v>5</v>
      </c>
      <c s="6" t="s">
        <v>3094</v>
      </c>
      <c s="36" t="s">
        <v>437</v>
      </c>
      <c s="37">
        <v>1</v>
      </c>
      <c s="36">
        <v>0</v>
      </c>
      <c s="36">
        <f>ROUND(G2672*H2672,6)</f>
      </c>
      <c r="L2672" s="38">
        <v>0</v>
      </c>
      <c s="32">
        <f>ROUND(ROUND(L2672,2)*ROUND(G2672,3),2)</f>
      </c>
      <c s="36" t="s">
        <v>61</v>
      </c>
      <c>
        <f>(M2672*21)/100</f>
      </c>
      <c t="s">
        <v>28</v>
      </c>
    </row>
    <row r="2673" spans="1:5" ht="12.75">
      <c r="A2673" s="35" t="s">
        <v>56</v>
      </c>
      <c r="E2673" s="39" t="s">
        <v>3094</v>
      </c>
    </row>
    <row r="2674" spans="1:5" ht="12.75">
      <c r="A2674" s="35" t="s">
        <v>57</v>
      </c>
      <c r="E2674" s="40" t="s">
        <v>5</v>
      </c>
    </row>
    <row r="2675" spans="1:5" ht="12.75">
      <c r="A2675" t="s">
        <v>58</v>
      </c>
      <c r="E2675" s="39" t="s">
        <v>5</v>
      </c>
    </row>
    <row r="2676" spans="1:16" ht="12.75">
      <c r="A2676" t="s">
        <v>50</v>
      </c>
      <c s="34" t="s">
        <v>3095</v>
      </c>
      <c s="34" t="s">
        <v>3096</v>
      </c>
      <c s="35" t="s">
        <v>5</v>
      </c>
      <c s="6" t="s">
        <v>3097</v>
      </c>
      <c s="36" t="s">
        <v>437</v>
      </c>
      <c s="37">
        <v>1</v>
      </c>
      <c s="36">
        <v>0</v>
      </c>
      <c s="36">
        <f>ROUND(G2676*H2676,6)</f>
      </c>
      <c r="L2676" s="38">
        <v>0</v>
      </c>
      <c s="32">
        <f>ROUND(ROUND(L2676,2)*ROUND(G2676,3),2)</f>
      </c>
      <c s="36" t="s">
        <v>61</v>
      </c>
      <c>
        <f>(M2676*21)/100</f>
      </c>
      <c t="s">
        <v>28</v>
      </c>
    </row>
    <row r="2677" spans="1:5" ht="12.75">
      <c r="A2677" s="35" t="s">
        <v>56</v>
      </c>
      <c r="E2677" s="39" t="s">
        <v>3097</v>
      </c>
    </row>
    <row r="2678" spans="1:5" ht="12.75">
      <c r="A2678" s="35" t="s">
        <v>57</v>
      </c>
      <c r="E2678" s="40" t="s">
        <v>5</v>
      </c>
    </row>
    <row r="2679" spans="1:5" ht="12.75">
      <c r="A2679" t="s">
        <v>58</v>
      </c>
      <c r="E2679" s="39" t="s">
        <v>5</v>
      </c>
    </row>
    <row r="2680" spans="1:16" ht="12.75">
      <c r="A2680" t="s">
        <v>50</v>
      </c>
      <c s="34" t="s">
        <v>3098</v>
      </c>
      <c s="34" t="s">
        <v>3099</v>
      </c>
      <c s="35" t="s">
        <v>5</v>
      </c>
      <c s="6" t="s">
        <v>3100</v>
      </c>
      <c s="36" t="s">
        <v>437</v>
      </c>
      <c s="37">
        <v>1</v>
      </c>
      <c s="36">
        <v>0</v>
      </c>
      <c s="36">
        <f>ROUND(G2680*H2680,6)</f>
      </c>
      <c r="L2680" s="38">
        <v>0</v>
      </c>
      <c s="32">
        <f>ROUND(ROUND(L2680,2)*ROUND(G2680,3),2)</f>
      </c>
      <c s="36" t="s">
        <v>61</v>
      </c>
      <c>
        <f>(M2680*21)/100</f>
      </c>
      <c t="s">
        <v>28</v>
      </c>
    </row>
    <row r="2681" spans="1:5" ht="12.75">
      <c r="A2681" s="35" t="s">
        <v>56</v>
      </c>
      <c r="E2681" s="39" t="s">
        <v>3100</v>
      </c>
    </row>
    <row r="2682" spans="1:5" ht="12.75">
      <c r="A2682" s="35" t="s">
        <v>57</v>
      </c>
      <c r="E2682" s="40" t="s">
        <v>5</v>
      </c>
    </row>
    <row r="2683" spans="1:5" ht="12.75">
      <c r="A2683" t="s">
        <v>58</v>
      </c>
      <c r="E2683" s="39" t="s">
        <v>5</v>
      </c>
    </row>
    <row r="2684" spans="1:16" ht="25.5">
      <c r="A2684" t="s">
        <v>50</v>
      </c>
      <c s="34" t="s">
        <v>3101</v>
      </c>
      <c s="34" t="s">
        <v>3102</v>
      </c>
      <c s="35" t="s">
        <v>5</v>
      </c>
      <c s="6" t="s">
        <v>3103</v>
      </c>
      <c s="36" t="s">
        <v>139</v>
      </c>
      <c s="37">
        <v>6</v>
      </c>
      <c s="36">
        <v>0</v>
      </c>
      <c s="36">
        <f>ROUND(G2684*H2684,6)</f>
      </c>
      <c r="L2684" s="38">
        <v>0</v>
      </c>
      <c s="32">
        <f>ROUND(ROUND(L2684,2)*ROUND(G2684,3),2)</f>
      </c>
      <c s="36" t="s">
        <v>61</v>
      </c>
      <c>
        <f>(M2684*21)/100</f>
      </c>
      <c t="s">
        <v>28</v>
      </c>
    </row>
    <row r="2685" spans="1:5" ht="25.5">
      <c r="A2685" s="35" t="s">
        <v>56</v>
      </c>
      <c r="E2685" s="39" t="s">
        <v>3103</v>
      </c>
    </row>
    <row r="2686" spans="1:5" ht="12.75">
      <c r="A2686" s="35" t="s">
        <v>57</v>
      </c>
      <c r="E2686" s="40" t="s">
        <v>5</v>
      </c>
    </row>
    <row r="2687" spans="1:5" ht="12.75">
      <c r="A2687" t="s">
        <v>58</v>
      </c>
      <c r="E2687" s="39" t="s">
        <v>5</v>
      </c>
    </row>
    <row r="2688" spans="1:16" ht="12.75">
      <c r="A2688" t="s">
        <v>50</v>
      </c>
      <c s="34" t="s">
        <v>3104</v>
      </c>
      <c s="34" t="s">
        <v>3105</v>
      </c>
      <c s="35" t="s">
        <v>5</v>
      </c>
      <c s="6" t="s">
        <v>3106</v>
      </c>
      <c s="36" t="s">
        <v>71</v>
      </c>
      <c s="37">
        <v>30</v>
      </c>
      <c s="36">
        <v>0</v>
      </c>
      <c s="36">
        <f>ROUND(G2688*H2688,6)</f>
      </c>
      <c r="L2688" s="38">
        <v>0</v>
      </c>
      <c s="32">
        <f>ROUND(ROUND(L2688,2)*ROUND(G2688,3),2)</f>
      </c>
      <c s="36" t="s">
        <v>61</v>
      </c>
      <c>
        <f>(M2688*21)/100</f>
      </c>
      <c t="s">
        <v>28</v>
      </c>
    </row>
    <row r="2689" spans="1:5" ht="12.75">
      <c r="A2689" s="35" t="s">
        <v>56</v>
      </c>
      <c r="E2689" s="39" t="s">
        <v>3106</v>
      </c>
    </row>
    <row r="2690" spans="1:5" ht="12.75">
      <c r="A2690" s="35" t="s">
        <v>57</v>
      </c>
      <c r="E2690" s="40" t="s">
        <v>5</v>
      </c>
    </row>
    <row r="2691" spans="1:5" ht="12.75">
      <c r="A2691" t="s">
        <v>58</v>
      </c>
      <c r="E2691" s="39" t="s">
        <v>5</v>
      </c>
    </row>
    <row r="2692" spans="1:16" ht="12.75">
      <c r="A2692" t="s">
        <v>50</v>
      </c>
      <c s="34" t="s">
        <v>3107</v>
      </c>
      <c s="34" t="s">
        <v>3108</v>
      </c>
      <c s="35" t="s">
        <v>5</v>
      </c>
      <c s="6" t="s">
        <v>3109</v>
      </c>
      <c s="36" t="s">
        <v>71</v>
      </c>
      <c s="37">
        <v>3</v>
      </c>
      <c s="36">
        <v>0</v>
      </c>
      <c s="36">
        <f>ROUND(G2692*H2692,6)</f>
      </c>
      <c r="L2692" s="38">
        <v>0</v>
      </c>
      <c s="32">
        <f>ROUND(ROUND(L2692,2)*ROUND(G2692,3),2)</f>
      </c>
      <c s="36" t="s">
        <v>61</v>
      </c>
      <c>
        <f>(M2692*21)/100</f>
      </c>
      <c t="s">
        <v>28</v>
      </c>
    </row>
    <row r="2693" spans="1:5" ht="12.75">
      <c r="A2693" s="35" t="s">
        <v>56</v>
      </c>
      <c r="E2693" s="39" t="s">
        <v>3109</v>
      </c>
    </row>
    <row r="2694" spans="1:5" ht="12.75">
      <c r="A2694" s="35" t="s">
        <v>57</v>
      </c>
      <c r="E2694" s="40" t="s">
        <v>5</v>
      </c>
    </row>
    <row r="2695" spans="1:5" ht="12.75">
      <c r="A2695" t="s">
        <v>58</v>
      </c>
      <c r="E2695" s="39" t="s">
        <v>5</v>
      </c>
    </row>
    <row r="2696" spans="1:16" ht="25.5">
      <c r="A2696" t="s">
        <v>50</v>
      </c>
      <c s="34" t="s">
        <v>3110</v>
      </c>
      <c s="34" t="s">
        <v>3111</v>
      </c>
      <c s="35" t="s">
        <v>5</v>
      </c>
      <c s="6" t="s">
        <v>3112</v>
      </c>
      <c s="36" t="s">
        <v>139</v>
      </c>
      <c s="37">
        <v>1</v>
      </c>
      <c s="36">
        <v>0</v>
      </c>
      <c s="36">
        <f>ROUND(G2696*H2696,6)</f>
      </c>
      <c r="L2696" s="38">
        <v>0</v>
      </c>
      <c s="32">
        <f>ROUND(ROUND(L2696,2)*ROUND(G2696,3),2)</f>
      </c>
      <c s="36" t="s">
        <v>61</v>
      </c>
      <c>
        <f>(M2696*21)/100</f>
      </c>
      <c t="s">
        <v>28</v>
      </c>
    </row>
    <row r="2697" spans="1:5" ht="25.5">
      <c r="A2697" s="35" t="s">
        <v>56</v>
      </c>
      <c r="E2697" s="39" t="s">
        <v>3112</v>
      </c>
    </row>
    <row r="2698" spans="1:5" ht="12.75">
      <c r="A2698" s="35" t="s">
        <v>57</v>
      </c>
      <c r="E2698" s="40" t="s">
        <v>3113</v>
      </c>
    </row>
    <row r="2699" spans="1:5" ht="12.75">
      <c r="A2699" t="s">
        <v>58</v>
      </c>
      <c r="E2699" s="39" t="s">
        <v>5</v>
      </c>
    </row>
    <row r="2700" spans="1:16" ht="12.75">
      <c r="A2700" t="s">
        <v>50</v>
      </c>
      <c s="34" t="s">
        <v>3114</v>
      </c>
      <c s="34" t="s">
        <v>3115</v>
      </c>
      <c s="35" t="s">
        <v>5</v>
      </c>
      <c s="6" t="s">
        <v>3116</v>
      </c>
      <c s="36" t="s">
        <v>139</v>
      </c>
      <c s="37">
        <v>5</v>
      </c>
      <c s="36">
        <v>0</v>
      </c>
      <c s="36">
        <f>ROUND(G2700*H2700,6)</f>
      </c>
      <c r="L2700" s="38">
        <v>0</v>
      </c>
      <c s="32">
        <f>ROUND(ROUND(L2700,2)*ROUND(G2700,3),2)</f>
      </c>
      <c s="36" t="s">
        <v>61</v>
      </c>
      <c>
        <f>(M2700*21)/100</f>
      </c>
      <c t="s">
        <v>28</v>
      </c>
    </row>
    <row r="2701" spans="1:5" ht="12.75">
      <c r="A2701" s="35" t="s">
        <v>56</v>
      </c>
      <c r="E2701" s="39" t="s">
        <v>3116</v>
      </c>
    </row>
    <row r="2702" spans="1:5" ht="12.75">
      <c r="A2702" s="35" t="s">
        <v>57</v>
      </c>
      <c r="E2702" s="40" t="s">
        <v>3117</v>
      </c>
    </row>
    <row r="2703" spans="1:5" ht="12.75">
      <c r="A2703" t="s">
        <v>58</v>
      </c>
      <c r="E2703" s="39" t="s">
        <v>5</v>
      </c>
    </row>
    <row r="2704" spans="1:16" ht="25.5">
      <c r="A2704" t="s">
        <v>50</v>
      </c>
      <c s="34" t="s">
        <v>3118</v>
      </c>
      <c s="34" t="s">
        <v>3119</v>
      </c>
      <c s="35" t="s">
        <v>5</v>
      </c>
      <c s="6" t="s">
        <v>3120</v>
      </c>
      <c s="36" t="s">
        <v>139</v>
      </c>
      <c s="37">
        <v>15</v>
      </c>
      <c s="36">
        <v>0</v>
      </c>
      <c s="36">
        <f>ROUND(G2704*H2704,6)</f>
      </c>
      <c r="L2704" s="38">
        <v>0</v>
      </c>
      <c s="32">
        <f>ROUND(ROUND(L2704,2)*ROUND(G2704,3),2)</f>
      </c>
      <c s="36" t="s">
        <v>61</v>
      </c>
      <c>
        <f>(M2704*21)/100</f>
      </c>
      <c t="s">
        <v>28</v>
      </c>
    </row>
    <row r="2705" spans="1:5" ht="25.5">
      <c r="A2705" s="35" t="s">
        <v>56</v>
      </c>
      <c r="E2705" s="39" t="s">
        <v>3120</v>
      </c>
    </row>
    <row r="2706" spans="1:5" ht="51">
      <c r="A2706" s="35" t="s">
        <v>57</v>
      </c>
      <c r="E2706" s="40" t="s">
        <v>3121</v>
      </c>
    </row>
    <row r="2707" spans="1:5" ht="12.75">
      <c r="A2707" t="s">
        <v>58</v>
      </c>
      <c r="E27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